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365" activeTab="0"/>
  </bookViews>
  <sheets>
    <sheet name="Sheet4" sheetId="1" r:id="rId1"/>
  </sheets>
  <externalReferences>
    <externalReference r:id="rId4"/>
  </externalReferences>
  <definedNames>
    <definedName name="List_1">'[1]Long-Term Borrowings'!$K$2:$K$3</definedName>
    <definedName name="_xlnm.Print_Area" localSheetId="0">'Sheet4'!$A$1:$J$114</definedName>
  </definedNames>
  <calcPr fullCalcOnLoad="1"/>
</workbook>
</file>

<file path=xl/comments1.xml><?xml version="1.0" encoding="utf-8"?>
<comments xmlns="http://schemas.openxmlformats.org/spreadsheetml/2006/main">
  <authors>
    <author>acct1</author>
  </authors>
  <commentList>
    <comment ref="D34" authorId="0">
      <text>
        <r>
          <rPr>
            <b/>
            <sz val="8"/>
            <rFont val="Tahoma"/>
            <family val="2"/>
          </rPr>
          <t>acct1:</t>
        </r>
        <r>
          <rPr>
            <sz val="8"/>
            <rFont val="Tahoma"/>
            <family val="2"/>
          </rPr>
          <t xml:space="preserve">
</t>
        </r>
      </text>
    </comment>
    <comment ref="F34" authorId="0">
      <text>
        <r>
          <rPr>
            <b/>
            <sz val="8"/>
            <rFont val="Tahoma"/>
            <family val="2"/>
          </rPr>
          <t>acct1:</t>
        </r>
        <r>
          <rPr>
            <sz val="8"/>
            <rFont val="Tahoma"/>
            <family val="2"/>
          </rPr>
          <t xml:space="preserve">
</t>
        </r>
      </text>
    </comment>
    <comment ref="G34" authorId="0">
      <text>
        <r>
          <rPr>
            <b/>
            <sz val="8"/>
            <rFont val="Tahoma"/>
            <family val="2"/>
          </rPr>
          <t>acct1:</t>
        </r>
        <r>
          <rPr>
            <sz val="8"/>
            <rFont val="Tahoma"/>
            <family val="2"/>
          </rPr>
          <t xml:space="preserve">
</t>
        </r>
      </text>
    </comment>
    <comment ref="H34" authorId="0">
      <text>
        <r>
          <rPr>
            <b/>
            <sz val="8"/>
            <rFont val="Tahoma"/>
            <family val="2"/>
          </rPr>
          <t>acct1:</t>
        </r>
        <r>
          <rPr>
            <sz val="8"/>
            <rFont val="Tahoma"/>
            <family val="2"/>
          </rPr>
          <t xml:space="preserve">
</t>
        </r>
      </text>
    </comment>
    <comment ref="I34" authorId="0">
      <text>
        <r>
          <rPr>
            <b/>
            <sz val="8"/>
            <rFont val="Tahoma"/>
            <family val="2"/>
          </rPr>
          <t>acct1:</t>
        </r>
        <r>
          <rPr>
            <sz val="8"/>
            <rFont val="Tahoma"/>
            <family val="2"/>
          </rPr>
          <t xml:space="preserve">
</t>
        </r>
      </text>
    </comment>
    <comment ref="J34" authorId="0">
      <text>
        <r>
          <rPr>
            <b/>
            <sz val="8"/>
            <rFont val="Tahoma"/>
            <family val="2"/>
          </rPr>
          <t>acct1:</t>
        </r>
        <r>
          <rPr>
            <sz val="8"/>
            <rFont val="Tahoma"/>
            <family val="2"/>
          </rPr>
          <t xml:space="preserve">
</t>
        </r>
      </text>
    </comment>
    <comment ref="M34" authorId="0">
      <text>
        <r>
          <rPr>
            <b/>
            <sz val="8"/>
            <rFont val="Tahoma"/>
            <family val="2"/>
          </rPr>
          <t>acct1:</t>
        </r>
        <r>
          <rPr>
            <sz val="8"/>
            <rFont val="Tahoma"/>
            <family val="2"/>
          </rPr>
          <t xml:space="preserve">
</t>
        </r>
      </text>
    </comment>
    <comment ref="Q34" authorId="0">
      <text>
        <r>
          <rPr>
            <b/>
            <sz val="8"/>
            <rFont val="Tahoma"/>
            <family val="2"/>
          </rPr>
          <t>acct1:</t>
        </r>
        <r>
          <rPr>
            <sz val="8"/>
            <rFont val="Tahoma"/>
            <family val="2"/>
          </rPr>
          <t xml:space="preserve">
</t>
        </r>
      </text>
    </comment>
    <comment ref="F35" authorId="0">
      <text>
        <r>
          <rPr>
            <b/>
            <sz val="8"/>
            <rFont val="Tahoma"/>
            <family val="2"/>
          </rPr>
          <t>acct1:</t>
        </r>
        <r>
          <rPr>
            <sz val="8"/>
            <rFont val="Tahoma"/>
            <family val="2"/>
          </rPr>
          <t xml:space="preserve">
</t>
        </r>
      </text>
    </comment>
    <comment ref="G35" authorId="0">
      <text>
        <r>
          <rPr>
            <b/>
            <sz val="8"/>
            <rFont val="Tahoma"/>
            <family val="2"/>
          </rPr>
          <t>acct1:</t>
        </r>
        <r>
          <rPr>
            <sz val="8"/>
            <rFont val="Tahoma"/>
            <family val="2"/>
          </rPr>
          <t xml:space="preserve">
</t>
        </r>
      </text>
    </comment>
    <comment ref="H35" authorId="0">
      <text>
        <r>
          <rPr>
            <b/>
            <sz val="8"/>
            <rFont val="Tahoma"/>
            <family val="2"/>
          </rPr>
          <t>acct1:</t>
        </r>
        <r>
          <rPr>
            <sz val="8"/>
            <rFont val="Tahoma"/>
            <family val="2"/>
          </rPr>
          <t xml:space="preserve">
</t>
        </r>
      </text>
    </comment>
    <comment ref="I35" authorId="0">
      <text>
        <r>
          <rPr>
            <b/>
            <sz val="8"/>
            <rFont val="Tahoma"/>
            <family val="2"/>
          </rPr>
          <t>acct1:</t>
        </r>
        <r>
          <rPr>
            <sz val="8"/>
            <rFont val="Tahoma"/>
            <family val="2"/>
          </rPr>
          <t xml:space="preserve">
</t>
        </r>
      </text>
    </comment>
    <comment ref="J35" authorId="0">
      <text>
        <r>
          <rPr>
            <b/>
            <sz val="8"/>
            <rFont val="Tahoma"/>
            <family val="2"/>
          </rPr>
          <t>acct1:</t>
        </r>
        <r>
          <rPr>
            <sz val="8"/>
            <rFont val="Tahoma"/>
            <family val="2"/>
          </rPr>
          <t xml:space="preserve">
</t>
        </r>
      </text>
    </comment>
    <comment ref="M35" authorId="0">
      <text>
        <r>
          <rPr>
            <b/>
            <sz val="8"/>
            <rFont val="Tahoma"/>
            <family val="2"/>
          </rPr>
          <t>acct1:</t>
        </r>
        <r>
          <rPr>
            <sz val="8"/>
            <rFont val="Tahoma"/>
            <family val="2"/>
          </rPr>
          <t xml:space="preserve">
</t>
        </r>
      </text>
    </comment>
    <comment ref="Q35" authorId="0">
      <text>
        <r>
          <rPr>
            <b/>
            <sz val="8"/>
            <rFont val="Tahoma"/>
            <family val="2"/>
          </rPr>
          <t>acct1:</t>
        </r>
        <r>
          <rPr>
            <sz val="8"/>
            <rFont val="Tahoma"/>
            <family val="2"/>
          </rPr>
          <t xml:space="preserve">
</t>
        </r>
      </text>
    </comment>
  </commentList>
</comments>
</file>

<file path=xl/sharedStrings.xml><?xml version="1.0" encoding="utf-8"?>
<sst xmlns="http://schemas.openxmlformats.org/spreadsheetml/2006/main" count="192" uniqueCount="113">
  <si>
    <t>ALFA TRANSFORMERS LIMITED</t>
  </si>
  <si>
    <t>Regd. Office : 3337, Mancheswar Industrial Estate,</t>
  </si>
  <si>
    <t>Bhubaneswar - 751010.</t>
  </si>
  <si>
    <t xml:space="preserve"> </t>
  </si>
  <si>
    <t>STATEMENT OF AUDITED FINANCIAL RESULTS  FOR THE QUARTER AND YEAR ENDED  31st MARCH  2015</t>
  </si>
  <si>
    <t>SL. NO</t>
  </si>
  <si>
    <t>PARTICULARS</t>
  </si>
  <si>
    <r>
      <t>(</t>
    </r>
    <r>
      <rPr>
        <b/>
        <i/>
        <sz val="10"/>
        <rFont val="Rupee Foradian"/>
        <family val="2"/>
      </rPr>
      <t>`</t>
    </r>
    <r>
      <rPr>
        <b/>
        <i/>
        <sz val="10"/>
        <rFont val="Calibri"/>
        <family val="2"/>
      </rPr>
      <t xml:space="preserve"> In lakhs)</t>
    </r>
  </si>
  <si>
    <t>Quarter Ended</t>
  </si>
  <si>
    <t>Year Ended</t>
  </si>
  <si>
    <t>31-03-2015</t>
  </si>
  <si>
    <t>31-03-2014</t>
  </si>
  <si>
    <t>31-12-2014</t>
  </si>
  <si>
    <t>31-12-12</t>
  </si>
  <si>
    <t>Audited</t>
  </si>
  <si>
    <t>Unaudited</t>
  </si>
  <si>
    <t>9 MONTHS</t>
  </si>
  <si>
    <t>Standalone</t>
  </si>
  <si>
    <t>Consolidated</t>
  </si>
  <si>
    <t>a) Net Sales / Income from Operations :</t>
  </si>
  <si>
    <t xml:space="preserve">i) Export Sales </t>
  </si>
  <si>
    <t>ii) Domestic Sales</t>
  </si>
  <si>
    <t>b)Other Operating Income</t>
  </si>
  <si>
    <t>TOTAL INCOME (a+b)</t>
  </si>
  <si>
    <t>Expenditure :</t>
  </si>
  <si>
    <t>a) (Increase)/Decrease in Stocks</t>
  </si>
  <si>
    <t>b) Consumption of Raw Materials</t>
  </si>
  <si>
    <t>c) Manufacturing Expenses</t>
  </si>
  <si>
    <t>d) Employees' cost</t>
  </si>
  <si>
    <t>e) Depreciation</t>
  </si>
  <si>
    <t>f) Selling Expenses</t>
  </si>
  <si>
    <t>g)  Other Expenditure</t>
  </si>
  <si>
    <t xml:space="preserve">TOTAL EXPENDITURE </t>
  </si>
  <si>
    <t>Profit/(Loss)  from operations before other income, interest &amp; exceptional items (1-2)</t>
  </si>
  <si>
    <t>Other Income</t>
  </si>
  <si>
    <t>Profit from operations before  interst &amp; exceptional items (3+4)</t>
  </si>
  <si>
    <t>Interest &amp; Finance Charges</t>
  </si>
  <si>
    <t>Profit/(Loss) after interest but before exceptional item(5-6)</t>
  </si>
  <si>
    <t>Exceptional Item (Net) -Profit on Sale of Land</t>
  </si>
  <si>
    <t>--</t>
  </si>
  <si>
    <t>Profit/(Loss)  from oridnary activities before Tax (7+8)</t>
  </si>
  <si>
    <t>Tax Expenses</t>
  </si>
  <si>
    <t>---Current Tax</t>
  </si>
  <si>
    <t>---Income Tax earlier year</t>
  </si>
  <si>
    <t>---Deferred Tax Asset/(Liability) (Net)</t>
  </si>
  <si>
    <t>Net Profit/(Loss) from oridnary activities after tax  ( 9-10)</t>
  </si>
  <si>
    <t>Extra ordianry item (net of tax expenses)</t>
  </si>
  <si>
    <t>Net Profit/(Loss) for the period (11-12)</t>
  </si>
  <si>
    <t>Paid up Equity Share Capital (face value of Rs. 10/- each)</t>
  </si>
  <si>
    <t>Reserves (excluding revaluation reserve) as per balance sheet of pervious accounting year</t>
  </si>
  <si>
    <t>Earnings per Share (Not Annualised)</t>
  </si>
  <si>
    <t>PART-II</t>
  </si>
  <si>
    <t>A.</t>
  </si>
  <si>
    <t>Particulars of Shareholdings</t>
  </si>
  <si>
    <t>Public Shareholding</t>
  </si>
  <si>
    <t>---Number of Shares</t>
  </si>
  <si>
    <t>---Percentage of Share Holding</t>
  </si>
  <si>
    <t>Promoters and Promoter group</t>
  </si>
  <si>
    <t>Shareholding</t>
  </si>
  <si>
    <t>a) Pledged- Encumbered</t>
  </si>
  <si>
    <t xml:space="preserve">   -- Number of Shares</t>
  </si>
  <si>
    <t>Nil</t>
  </si>
  <si>
    <t xml:space="preserve">  -- Percentage of Shares (as a % of  the total share-</t>
  </si>
  <si>
    <t xml:space="preserve">     holding pf promoter and promoter group)</t>
  </si>
  <si>
    <t xml:space="preserve">     capital of the Company)</t>
  </si>
  <si>
    <t>b) Non-encumbered</t>
  </si>
  <si>
    <t xml:space="preserve">     holding of promoter and promoter group)</t>
  </si>
  <si>
    <t>B</t>
  </si>
  <si>
    <t>INVESTORS COMPLAINTS</t>
  </si>
  <si>
    <t>3 months ended 31-03-2015</t>
  </si>
  <si>
    <t>--Pending at the Beginning of the quarter</t>
  </si>
  <si>
    <t>NIL</t>
  </si>
  <si>
    <t>--Received during the quarter</t>
  </si>
  <si>
    <t>--Disposed during the quarter</t>
  </si>
  <si>
    <t>--Remaining unresolved at the end of the</t>
  </si>
  <si>
    <t>STATEMENT OF ASSETS AND LIABILITIES AS AT 31st MARCH 2015</t>
  </si>
  <si>
    <r>
      <t>(</t>
    </r>
    <r>
      <rPr>
        <b/>
        <i/>
        <sz val="11"/>
        <rFont val="Rupee Foradian"/>
        <family val="2"/>
      </rPr>
      <t>`</t>
    </r>
    <r>
      <rPr>
        <b/>
        <i/>
        <sz val="11"/>
        <rFont val="Rupee"/>
        <family val="0"/>
      </rPr>
      <t xml:space="preserve"> </t>
    </r>
    <r>
      <rPr>
        <b/>
        <i/>
        <sz val="11"/>
        <rFont val="Calibri"/>
        <family val="2"/>
      </rPr>
      <t>in  Lakhs)</t>
    </r>
  </si>
  <si>
    <t>Particulars</t>
  </si>
  <si>
    <t>A. EQUITY AND LIABILITIES</t>
  </si>
  <si>
    <t>1. Shareholders' Fund</t>
  </si>
  <si>
    <t xml:space="preserve">    a) Share Capital</t>
  </si>
  <si>
    <t xml:space="preserve">    b) Reserves and Surplus</t>
  </si>
  <si>
    <t>2. Non Current Liabilities :</t>
  </si>
  <si>
    <t xml:space="preserve">   a) Long-Term Borrowings</t>
  </si>
  <si>
    <t xml:space="preserve">   b) Deferred Tax Liabilities (Net)</t>
  </si>
  <si>
    <t xml:space="preserve">   c) Long-Term Provisions</t>
  </si>
  <si>
    <t>3. Current Liabilities :</t>
  </si>
  <si>
    <t xml:space="preserve">   a) Short Term Borrwoings</t>
  </si>
  <si>
    <t xml:space="preserve">   b) Trade Liabilities</t>
  </si>
  <si>
    <t xml:space="preserve">   c) Other Current Liabilities</t>
  </si>
  <si>
    <t xml:space="preserve">   d) Short-term Provisions</t>
  </si>
  <si>
    <t>TOTAL-EQUITY AND LIABILITIES</t>
  </si>
  <si>
    <t>B. ASSETS</t>
  </si>
  <si>
    <t>1. Non Current Assets :</t>
  </si>
  <si>
    <t xml:space="preserve">   a) Fixed Assets</t>
  </si>
  <si>
    <t xml:space="preserve">   b) Non Current Investments</t>
  </si>
  <si>
    <t xml:space="preserve">   c) Long Term Loans and Advances</t>
  </si>
  <si>
    <t>2. Current Assets</t>
  </si>
  <si>
    <t xml:space="preserve">  a) Inventories</t>
  </si>
  <si>
    <t xml:space="preserve">   b) Trade Receivables</t>
  </si>
  <si>
    <t xml:space="preserve">   c) Cash and Cash equivalents</t>
  </si>
  <si>
    <t xml:space="preserve">   d) Short Term Loans and Advances</t>
  </si>
  <si>
    <t>TOTAL-ASSETS</t>
  </si>
  <si>
    <t>The above audited results were reviewed by the Audit Committee  and approved by the Board of Directors at its meeting held  on 29th May, 2015.</t>
  </si>
  <si>
    <t>The Company's main business is " Manufacturing of Transformers and Related Services". As such, there is no separate reportable segments as per Accounting Standard on " Segment Reporting"(AS-17).</t>
  </si>
  <si>
    <t>Pursuant to notification of Schedule II to the Companies Act 2013 with effect from 1st April 2014, the Company has charged depreciation  based on the useful lives as pescribed under the Schedule.  Consequently depreciation charge for the quarter and Year  ended 31st March, 2015 is higher by  Rs.15.48 lakhs and Rs. 58.86 lakhs respectively.</t>
  </si>
  <si>
    <t>The figures of the last quarter are balancing figures between audited figures in respect of the full financial year upto March 31,2015 and the unaudited published  year-to-date figures up to December 31, 2014 of the financial year.</t>
  </si>
  <si>
    <t>The Previous period /Years figures have been regrouped/rearranged wherever necessary to make them comparable.</t>
  </si>
  <si>
    <t xml:space="preserve">  For, ALFA TRANSFORMERS LIMITED </t>
  </si>
  <si>
    <t>Place : Bhubaneswar.</t>
  </si>
  <si>
    <t xml:space="preserve"> [DEEPAK KUMAR DAS]</t>
  </si>
  <si>
    <t>Date : May 29,2015</t>
  </si>
  <si>
    <t>CHIEF FINANCIAL OFFICER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</si>
</sst>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0.00_);\(0.00\)"/>
    <numFmt numFmtId="166" formatCode="_ * #,##0.00_ ;_ * \-#,##0.00_ ;_ * &quot;-&quot;??_ ;_ @_ "/>
    <numFmt numFmtId="167" formatCode="###0\.00,\ ;[Black]\(###0\.00,\);\-\-\-\ ;"/>
  </numFmts>
  <fonts count="5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name val="Arial"/>
      <family val="2"/>
    </font>
    <font>
      <sz val="10"/>
      <name val="Arial"/>
      <family val="2"/>
    </font>
    <font>
      <b/>
      <sz val="10"/>
      <name val="Arial"/>
      <family val="2"/>
    </font>
    <font>
      <b/>
      <sz val="11"/>
      <name val="Times New Roman"/>
      <family val="1"/>
    </font>
    <font>
      <b/>
      <sz val="10"/>
      <name val="Calibri"/>
      <family val="2"/>
    </font>
    <font>
      <b/>
      <sz val="12"/>
      <name val="Calibri"/>
      <family val="2"/>
    </font>
    <font>
      <b/>
      <i/>
      <sz val="10"/>
      <name val="Calibri"/>
      <family val="2"/>
    </font>
    <font>
      <b/>
      <i/>
      <sz val="10"/>
      <name val="Rupee Foradian"/>
      <family val="2"/>
    </font>
    <font>
      <sz val="10"/>
      <name val="Calibri"/>
      <family val="2"/>
    </font>
    <font>
      <b/>
      <sz val="14"/>
      <name val="Calibri"/>
      <family val="2"/>
    </font>
    <font>
      <sz val="12"/>
      <name val="Calibri"/>
      <family val="2"/>
    </font>
    <font>
      <b/>
      <i/>
      <sz val="11"/>
      <name val="Calibri"/>
      <family val="2"/>
    </font>
    <font>
      <b/>
      <i/>
      <sz val="11"/>
      <name val="Rupee Foradian"/>
      <family val="2"/>
    </font>
    <font>
      <b/>
      <i/>
      <sz val="11"/>
      <name val="Rupee"/>
      <family val="0"/>
    </font>
    <font>
      <sz val="11"/>
      <name val="Calibri"/>
      <family val="2"/>
    </font>
    <font>
      <b/>
      <sz val="11"/>
      <name val="Calibri"/>
      <family val="2"/>
    </font>
    <font>
      <b/>
      <sz val="9"/>
      <name val="Calibri"/>
      <family val="2"/>
    </font>
    <font>
      <b/>
      <sz val="8"/>
      <name val="Tahoma"/>
      <family val="2"/>
    </font>
    <font>
      <sz val="8"/>
      <name val="Tahoma"/>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style="thin"/>
      <right style="thin"/>
      <top/>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right style="medium"/>
      <top style="medium"/>
      <bottom/>
    </border>
    <border>
      <left style="medium"/>
      <right>
        <color indexed="63"/>
      </right>
      <top style="medium"/>
      <bottom style="thin"/>
    </border>
    <border>
      <left style="medium"/>
      <right style="medium"/>
      <top style="medium"/>
      <bottom style="thin"/>
    </border>
    <border>
      <left style="thin"/>
      <right style="thin"/>
      <top style="thin"/>
      <bottom style="thin"/>
    </border>
    <border>
      <left style="medium"/>
      <right style="medium"/>
      <top>
        <color indexed="63"/>
      </top>
      <bottom style="medium"/>
    </border>
    <border>
      <left style="medium"/>
      <right style="medium"/>
      <top style="thin"/>
      <bottom style="medium"/>
    </border>
    <border>
      <left style="thin"/>
      <right style="thin"/>
      <top/>
      <bottom style="thin"/>
    </border>
    <border>
      <left style="thin"/>
      <right/>
      <top/>
      <bottom style="thin"/>
    </border>
    <border>
      <left style="medium"/>
      <right style="thin"/>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thin"/>
      <right style="thin"/>
      <top style="thin"/>
      <bottom/>
    </border>
    <border>
      <left style="medium"/>
      <right style="medium"/>
      <top style="medium"/>
      <bottom/>
    </border>
    <border>
      <left style="medium"/>
      <right style="thin"/>
      <top style="medium"/>
      <bottom/>
    </border>
    <border>
      <left>
        <color indexed="63"/>
      </left>
      <right style="medium"/>
      <top>
        <color indexed="63"/>
      </top>
      <bottom>
        <color indexed="63"/>
      </bottom>
    </border>
    <border>
      <left style="medium"/>
      <right style="medium"/>
      <top style="thin"/>
      <bottom style="thin"/>
    </border>
    <border>
      <left/>
      <right style="medium"/>
      <top style="thin"/>
      <bottom style="thin"/>
    </border>
    <border>
      <left style="medium"/>
      <right style="thin"/>
      <top style="thin"/>
      <bottom style="thin"/>
    </border>
    <border>
      <left style="medium"/>
      <right style="medium"/>
      <top style="thin"/>
      <bottom>
        <color indexed="63"/>
      </bottom>
    </border>
    <border>
      <left/>
      <right style="medium"/>
      <top style="thin"/>
      <bottom/>
    </border>
    <border>
      <left/>
      <right/>
      <top/>
      <bottom style="thin"/>
    </border>
    <border>
      <left/>
      <right style="medium"/>
      <top/>
      <bottom style="thin"/>
    </border>
    <border>
      <left style="medium"/>
      <right style="medium"/>
      <top>
        <color indexed="63"/>
      </top>
      <bottom style="thin"/>
    </border>
    <border>
      <left style="thin"/>
      <right style="medium"/>
      <top style="thin"/>
      <bottom style="thin"/>
    </border>
    <border>
      <left style="medium"/>
      <right style="thin"/>
      <top style="thin"/>
      <bottom>
        <color indexed="63"/>
      </bottom>
    </border>
    <border>
      <left style="thin"/>
      <right style="medium"/>
      <top style="thin"/>
      <bottom/>
    </border>
    <border>
      <left/>
      <right style="medium"/>
      <top style="thin"/>
      <bottom style="medium"/>
    </border>
    <border>
      <left style="medium"/>
      <right style="thin"/>
      <top style="thin"/>
      <bottom style="mediu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right style="thin"/>
      <top/>
      <bottom style="thin"/>
    </border>
    <border>
      <left style="medium"/>
      <right>
        <color indexed="63"/>
      </right>
      <top style="thin"/>
      <bottom style="medium"/>
    </border>
    <border>
      <left style="medium"/>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66" fontId="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0"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59">
    <xf numFmtId="0" fontId="0" fillId="0" borderId="0" xfId="0" applyFont="1" applyAlignment="1">
      <alignment/>
    </xf>
    <xf numFmtId="0" fontId="18" fillId="0" borderId="10" xfId="0" applyFont="1" applyFill="1" applyBorder="1" applyAlignment="1">
      <alignment horizontal="center"/>
    </xf>
    <xf numFmtId="0" fontId="18" fillId="0" borderId="11" xfId="0" applyFont="1" applyFill="1" applyBorder="1" applyAlignment="1">
      <alignment horizontal="center"/>
    </xf>
    <xf numFmtId="0" fontId="18" fillId="0" borderId="12" xfId="0" applyFont="1" applyFill="1" applyBorder="1" applyAlignment="1">
      <alignment horizontal="center"/>
    </xf>
    <xf numFmtId="0" fontId="19" fillId="0" borderId="0" xfId="0" applyFont="1" applyFill="1" applyBorder="1" applyAlignment="1">
      <alignment/>
    </xf>
    <xf numFmtId="0" fontId="18" fillId="0" borderId="13" xfId="0" applyFont="1" applyFill="1" applyBorder="1" applyAlignment="1">
      <alignment horizontal="center"/>
    </xf>
    <xf numFmtId="0" fontId="18" fillId="0" borderId="0" xfId="0" applyFont="1" applyFill="1" applyBorder="1" applyAlignment="1">
      <alignment horizontal="center"/>
    </xf>
    <xf numFmtId="0" fontId="18" fillId="0" borderId="14" xfId="0" applyFont="1" applyFill="1" applyBorder="1" applyAlignment="1">
      <alignment horizontal="center"/>
    </xf>
    <xf numFmtId="0" fontId="20" fillId="0" borderId="13" xfId="0" applyFont="1" applyFill="1" applyBorder="1" applyAlignment="1">
      <alignment/>
    </xf>
    <xf numFmtId="0" fontId="20" fillId="0" borderId="0" xfId="0" applyFont="1" applyFill="1" applyBorder="1" applyAlignment="1">
      <alignment/>
    </xf>
    <xf numFmtId="0" fontId="20" fillId="0" borderId="14" xfId="0" applyFont="1" applyFill="1" applyBorder="1" applyAlignment="1">
      <alignment/>
    </xf>
    <xf numFmtId="0" fontId="21" fillId="0" borderId="15" xfId="0" applyFont="1" applyFill="1" applyBorder="1" applyAlignment="1">
      <alignment horizontal="center"/>
    </xf>
    <xf numFmtId="0" fontId="21" fillId="0" borderId="16" xfId="0" applyFont="1" applyFill="1" applyBorder="1" applyAlignment="1">
      <alignment horizontal="center"/>
    </xf>
    <xf numFmtId="0" fontId="21" fillId="0" borderId="17" xfId="0" applyFont="1" applyFill="1" applyBorder="1" applyAlignment="1">
      <alignment horizontal="center"/>
    </xf>
    <xf numFmtId="0" fontId="22" fillId="0" borderId="18" xfId="0" applyFont="1" applyFill="1" applyBorder="1" applyAlignment="1">
      <alignment horizontal="center" vertical="top" wrapText="1"/>
    </xf>
    <xf numFmtId="0" fontId="23" fillId="0" borderId="18" xfId="0" applyFont="1" applyFill="1" applyBorder="1" applyAlignment="1">
      <alignment horizontal="center" vertical="top" wrapText="1"/>
    </xf>
    <xf numFmtId="0" fontId="24" fillId="0" borderId="13" xfId="0" applyFont="1" applyFill="1" applyBorder="1" applyAlignment="1">
      <alignment horizontal="right"/>
    </xf>
    <xf numFmtId="0" fontId="24" fillId="0" borderId="0" xfId="0" applyFont="1" applyFill="1" applyBorder="1" applyAlignment="1">
      <alignment horizontal="right"/>
    </xf>
    <xf numFmtId="0" fontId="24" fillId="0" borderId="14" xfId="0" applyFont="1" applyFill="1" applyBorder="1" applyAlignment="1">
      <alignment horizontal="right"/>
    </xf>
    <xf numFmtId="0" fontId="23" fillId="0" borderId="13" xfId="0" applyFont="1" applyFill="1" applyBorder="1" applyAlignment="1">
      <alignment horizontal="center" vertical="top" wrapText="1"/>
    </xf>
    <xf numFmtId="14" fontId="22" fillId="0" borderId="19" xfId="0" applyNumberFormat="1" applyFont="1" applyFill="1" applyBorder="1" applyAlignment="1">
      <alignment horizontal="center" vertical="top" wrapText="1"/>
    </xf>
    <xf numFmtId="14" fontId="22" fillId="0" borderId="20" xfId="0" applyNumberFormat="1" applyFont="1" applyFill="1" applyBorder="1" applyAlignment="1">
      <alignment horizontal="center" vertical="top" wrapText="1"/>
    </xf>
    <xf numFmtId="14" fontId="22" fillId="0" borderId="21" xfId="0" applyNumberFormat="1" applyFont="1" applyFill="1" applyBorder="1" applyAlignment="1">
      <alignment horizontal="center" vertical="top" wrapText="1"/>
    </xf>
    <xf numFmtId="0" fontId="22" fillId="0" borderId="22" xfId="0" applyFont="1" applyFill="1" applyBorder="1" applyAlignment="1">
      <alignment horizontal="center"/>
    </xf>
    <xf numFmtId="0" fontId="22" fillId="0" borderId="23" xfId="0" applyFont="1" applyFill="1" applyBorder="1" applyAlignment="1">
      <alignment horizontal="center"/>
    </xf>
    <xf numFmtId="164" fontId="22" fillId="0" borderId="24" xfId="0" applyNumberFormat="1" applyFont="1" applyFill="1" applyBorder="1" applyAlignment="1" quotePrefix="1">
      <alignment horizontal="center"/>
    </xf>
    <xf numFmtId="164" fontId="22" fillId="0" borderId="25" xfId="0" applyNumberFormat="1" applyFont="1" applyFill="1" applyBorder="1" applyAlignment="1" quotePrefix="1">
      <alignment horizontal="center"/>
    </xf>
    <xf numFmtId="164" fontId="26" fillId="0" borderId="26" xfId="0" applyNumberFormat="1" applyFont="1" applyFill="1" applyBorder="1" applyAlignment="1">
      <alignment horizontal="center"/>
    </xf>
    <xf numFmtId="14" fontId="22" fillId="0" borderId="27" xfId="0" applyNumberFormat="1" applyFont="1" applyFill="1" applyBorder="1" applyAlignment="1">
      <alignment horizontal="center"/>
    </xf>
    <xf numFmtId="14" fontId="22" fillId="0" borderId="28" xfId="0" applyNumberFormat="1" applyFont="1" applyFill="1" applyBorder="1" applyAlignment="1">
      <alignment horizontal="center"/>
    </xf>
    <xf numFmtId="14" fontId="26" fillId="0" borderId="29" xfId="0" applyNumberFormat="1" applyFont="1" applyFill="1" applyBorder="1" applyAlignment="1">
      <alignment horizontal="center"/>
    </xf>
    <xf numFmtId="14" fontId="22" fillId="0" borderId="19" xfId="0" applyNumberFormat="1" applyFont="1" applyFill="1" applyBorder="1" applyAlignment="1">
      <alignment horizontal="center"/>
    </xf>
    <xf numFmtId="14" fontId="22" fillId="0" borderId="20" xfId="0" applyNumberFormat="1" applyFont="1" applyFill="1" applyBorder="1" applyAlignment="1">
      <alignment horizontal="center"/>
    </xf>
    <xf numFmtId="14" fontId="22" fillId="0" borderId="21" xfId="0" applyNumberFormat="1" applyFont="1" applyFill="1" applyBorder="1" applyAlignment="1">
      <alignment horizontal="center"/>
    </xf>
    <xf numFmtId="14" fontId="26" fillId="0" borderId="26" xfId="0" applyNumberFormat="1" applyFont="1" applyFill="1" applyBorder="1" applyAlignment="1">
      <alignment horizontal="center"/>
    </xf>
    <xf numFmtId="0" fontId="22" fillId="0" borderId="29" xfId="0" applyFont="1" applyFill="1" applyBorder="1" applyAlignment="1">
      <alignment horizontal="center" vertical="top" wrapText="1"/>
    </xf>
    <xf numFmtId="0" fontId="23" fillId="0" borderId="30" xfId="0" applyFont="1" applyFill="1" applyBorder="1" applyAlignment="1">
      <alignment horizontal="center" vertical="top" wrapText="1"/>
    </xf>
    <xf numFmtId="0" fontId="26" fillId="0" borderId="31" xfId="0" applyFont="1" applyFill="1" applyBorder="1" applyAlignment="1">
      <alignment horizontal="center"/>
    </xf>
    <xf numFmtId="0" fontId="26" fillId="0" borderId="18" xfId="0" applyFont="1" applyFill="1" applyBorder="1" applyAlignment="1">
      <alignment horizontal="center"/>
    </xf>
    <xf numFmtId="0" fontId="26" fillId="0" borderId="32" xfId="0" applyFont="1" applyFill="1" applyBorder="1" applyAlignment="1">
      <alignment horizontal="center"/>
    </xf>
    <xf numFmtId="0" fontId="26" fillId="0" borderId="33" xfId="0" applyFont="1" applyFill="1" applyBorder="1" applyAlignment="1">
      <alignment horizontal="center"/>
    </xf>
    <xf numFmtId="0" fontId="26" fillId="0" borderId="29" xfId="0" applyFont="1" applyFill="1" applyBorder="1" applyAlignment="1">
      <alignment horizontal="center"/>
    </xf>
    <xf numFmtId="0" fontId="22" fillId="0" borderId="34" xfId="0" applyFont="1" applyFill="1" applyBorder="1" applyAlignment="1">
      <alignment horizontal="center"/>
    </xf>
    <xf numFmtId="0" fontId="22" fillId="0" borderId="11" xfId="0" applyFont="1" applyFill="1" applyBorder="1" applyAlignment="1">
      <alignment/>
    </xf>
    <xf numFmtId="2" fontId="22" fillId="0" borderId="35" xfId="0" applyNumberFormat="1" applyFont="1" applyFill="1" applyBorder="1" applyAlignment="1">
      <alignment horizontal="center"/>
    </xf>
    <xf numFmtId="165" fontId="22" fillId="0" borderId="23" xfId="0" applyNumberFormat="1" applyFont="1" applyFill="1" applyBorder="1" applyAlignment="1">
      <alignment horizontal="center" vertical="center"/>
    </xf>
    <xf numFmtId="165" fontId="22" fillId="0" borderId="35" xfId="0" applyNumberFormat="1" applyFont="1" applyFill="1" applyBorder="1" applyAlignment="1">
      <alignment horizontal="center"/>
    </xf>
    <xf numFmtId="165" fontId="22" fillId="0" borderId="23" xfId="0" applyNumberFormat="1" applyFont="1" applyFill="1" applyBorder="1" applyAlignment="1">
      <alignment horizontal="center"/>
    </xf>
    <xf numFmtId="165" fontId="22" fillId="0" borderId="36" xfId="0" applyNumberFormat="1" applyFont="1" applyFill="1" applyBorder="1" applyAlignment="1">
      <alignment horizontal="center"/>
    </xf>
    <xf numFmtId="165" fontId="22" fillId="0" borderId="34" xfId="0" applyNumberFormat="1" applyFont="1" applyFill="1" applyBorder="1" applyAlignment="1">
      <alignment horizontal="center"/>
    </xf>
    <xf numFmtId="0" fontId="22" fillId="0" borderId="18" xfId="0" applyFont="1" applyFill="1" applyBorder="1" applyAlignment="1">
      <alignment horizontal="center"/>
    </xf>
    <xf numFmtId="0" fontId="26" fillId="0" borderId="0" xfId="0" applyFont="1" applyFill="1" applyBorder="1" applyAlignment="1">
      <alignment/>
    </xf>
    <xf numFmtId="166" fontId="26" fillId="0" borderId="33" xfId="42" applyFont="1" applyFill="1" applyBorder="1" applyAlignment="1">
      <alignment horizontal="center"/>
    </xf>
    <xf numFmtId="166" fontId="26" fillId="0" borderId="37" xfId="42" applyFont="1" applyFill="1" applyBorder="1" applyAlignment="1">
      <alignment horizontal="center" vertical="center"/>
    </xf>
    <xf numFmtId="165" fontId="26" fillId="0" borderId="33" xfId="0" applyNumberFormat="1" applyFont="1" applyFill="1" applyBorder="1" applyAlignment="1">
      <alignment horizontal="center"/>
    </xf>
    <xf numFmtId="165" fontId="26" fillId="0" borderId="37" xfId="0" applyNumberFormat="1" applyFont="1" applyFill="1" applyBorder="1" applyAlignment="1">
      <alignment horizontal="center"/>
    </xf>
    <xf numFmtId="165" fontId="26" fillId="0" borderId="31" xfId="0" applyNumberFormat="1" applyFont="1" applyFill="1" applyBorder="1" applyAlignment="1">
      <alignment horizontal="center"/>
    </xf>
    <xf numFmtId="4" fontId="26" fillId="0" borderId="18" xfId="42" applyNumberFormat="1" applyFont="1" applyFill="1" applyBorder="1" applyAlignment="1">
      <alignment horizontal="center"/>
    </xf>
    <xf numFmtId="165" fontId="26" fillId="0" borderId="33" xfId="42" applyNumberFormat="1" applyFont="1" applyFill="1" applyBorder="1" applyAlignment="1">
      <alignment horizontal="center"/>
    </xf>
    <xf numFmtId="2" fontId="26" fillId="0" borderId="37" xfId="0" applyNumberFormat="1" applyFont="1" applyFill="1" applyBorder="1" applyAlignment="1">
      <alignment horizontal="center" vertical="center"/>
    </xf>
    <xf numFmtId="2" fontId="26" fillId="0" borderId="33" xfId="0" applyNumberFormat="1" applyFont="1" applyFill="1" applyBorder="1" applyAlignment="1">
      <alignment horizontal="center"/>
    </xf>
    <xf numFmtId="165" fontId="26" fillId="0" borderId="18" xfId="0" applyNumberFormat="1" applyFont="1" applyFill="1" applyBorder="1" applyAlignment="1">
      <alignment horizontal="center"/>
    </xf>
    <xf numFmtId="0" fontId="22" fillId="0" borderId="16" xfId="0" applyFont="1" applyFill="1" applyBorder="1" applyAlignment="1">
      <alignment horizontal="left"/>
    </xf>
    <xf numFmtId="2" fontId="22" fillId="0" borderId="38" xfId="0" applyNumberFormat="1" applyFont="1" applyFill="1" applyBorder="1" applyAlignment="1">
      <alignment horizontal="center"/>
    </xf>
    <xf numFmtId="2" fontId="22" fillId="0" borderId="39" xfId="0" applyNumberFormat="1" applyFont="1" applyFill="1" applyBorder="1" applyAlignment="1">
      <alignment horizontal="center" vertical="center"/>
    </xf>
    <xf numFmtId="165" fontId="22" fillId="0" borderId="38" xfId="0" applyNumberFormat="1" applyFont="1" applyFill="1" applyBorder="1" applyAlignment="1">
      <alignment horizontal="center"/>
    </xf>
    <xf numFmtId="2" fontId="22" fillId="0" borderId="39" xfId="0" applyNumberFormat="1" applyFont="1" applyFill="1" applyBorder="1" applyAlignment="1">
      <alignment horizontal="center"/>
    </xf>
    <xf numFmtId="165" fontId="22" fillId="0" borderId="40" xfId="0" applyNumberFormat="1" applyFont="1" applyFill="1" applyBorder="1" applyAlignment="1">
      <alignment horizontal="center"/>
    </xf>
    <xf numFmtId="165" fontId="22" fillId="0" borderId="26" xfId="0" applyNumberFormat="1" applyFont="1" applyFill="1" applyBorder="1" applyAlignment="1">
      <alignment horizontal="center"/>
    </xf>
    <xf numFmtId="0" fontId="22" fillId="0" borderId="0" xfId="0" applyFont="1" applyFill="1" applyBorder="1" applyAlignment="1">
      <alignment horizontal="left"/>
    </xf>
    <xf numFmtId="0" fontId="26" fillId="0" borderId="37" xfId="0" applyFont="1" applyFill="1" applyBorder="1" applyAlignment="1">
      <alignment horizontal="center"/>
    </xf>
    <xf numFmtId="0" fontId="26" fillId="0" borderId="0" xfId="0" applyFont="1" applyFill="1" applyBorder="1" applyAlignment="1">
      <alignment horizontal="left"/>
    </xf>
    <xf numFmtId="165" fontId="22" fillId="0" borderId="39" xfId="0" applyNumberFormat="1" applyFont="1" applyFill="1" applyBorder="1" applyAlignment="1">
      <alignment horizontal="center"/>
    </xf>
    <xf numFmtId="165" fontId="26" fillId="0" borderId="38" xfId="0" applyNumberFormat="1" applyFont="1" applyFill="1" applyBorder="1" applyAlignment="1">
      <alignment horizontal="center"/>
    </xf>
    <xf numFmtId="1" fontId="26" fillId="0" borderId="18" xfId="0" applyNumberFormat="1" applyFont="1" applyFill="1" applyBorder="1" applyAlignment="1">
      <alignment horizontal="center" vertical="top"/>
    </xf>
    <xf numFmtId="0" fontId="26" fillId="0" borderId="11" xfId="0" applyFont="1" applyFill="1" applyBorder="1" applyAlignment="1">
      <alignment horizontal="justify" vertical="justify" wrapText="1"/>
    </xf>
    <xf numFmtId="165" fontId="26" fillId="0" borderId="33" xfId="0" applyNumberFormat="1" applyFont="1" applyFill="1" applyBorder="1" applyAlignment="1">
      <alignment horizontal="center" vertical="center"/>
    </xf>
    <xf numFmtId="165" fontId="26" fillId="0" borderId="39" xfId="0" applyNumberFormat="1" applyFont="1" applyFill="1" applyBorder="1" applyAlignment="1">
      <alignment horizontal="center" vertical="center"/>
    </xf>
    <xf numFmtId="165" fontId="26" fillId="0" borderId="38" xfId="0" applyNumberFormat="1" applyFont="1" applyFill="1" applyBorder="1" applyAlignment="1">
      <alignment horizontal="center" vertical="center"/>
    </xf>
    <xf numFmtId="165" fontId="26" fillId="0" borderId="31" xfId="0" applyNumberFormat="1" applyFont="1" applyFill="1" applyBorder="1" applyAlignment="1">
      <alignment horizontal="center" vertical="center"/>
    </xf>
    <xf numFmtId="165" fontId="26" fillId="0" borderId="26" xfId="0" applyNumberFormat="1" applyFont="1" applyFill="1" applyBorder="1" applyAlignment="1">
      <alignment horizontal="center"/>
    </xf>
    <xf numFmtId="165" fontId="26" fillId="0" borderId="38" xfId="42" applyNumberFormat="1" applyFont="1" applyFill="1" applyBorder="1" applyAlignment="1">
      <alignment horizontal="center"/>
    </xf>
    <xf numFmtId="2" fontId="26" fillId="0" borderId="41" xfId="0" applyNumberFormat="1" applyFont="1" applyFill="1" applyBorder="1" applyAlignment="1">
      <alignment horizontal="center"/>
    </xf>
    <xf numFmtId="165" fontId="26" fillId="0" borderId="42" xfId="0" applyNumberFormat="1" applyFont="1" applyFill="1" applyBorder="1" applyAlignment="1">
      <alignment horizontal="center"/>
    </xf>
    <xf numFmtId="165" fontId="26" fillId="0" borderId="40" xfId="0" applyNumberFormat="1" applyFont="1" applyFill="1" applyBorder="1" applyAlignment="1">
      <alignment horizontal="center"/>
    </xf>
    <xf numFmtId="165" fontId="26" fillId="0" borderId="41" xfId="0" applyNumberFormat="1" applyFont="1" applyFill="1" applyBorder="1" applyAlignment="1">
      <alignment horizontal="center"/>
    </xf>
    <xf numFmtId="165" fontId="26" fillId="0" borderId="34" xfId="0" applyNumberFormat="1" applyFont="1" applyFill="1" applyBorder="1" applyAlignment="1">
      <alignment horizontal="center"/>
    </xf>
    <xf numFmtId="0" fontId="26" fillId="0" borderId="18" xfId="0" applyFont="1" applyFill="1" applyBorder="1" applyAlignment="1">
      <alignment horizontal="center" vertical="top"/>
    </xf>
    <xf numFmtId="0" fontId="26" fillId="0" borderId="15" xfId="0" applyFont="1" applyFill="1" applyBorder="1" applyAlignment="1">
      <alignment horizontal="justify" vertical="justify" wrapText="1"/>
    </xf>
    <xf numFmtId="0" fontId="26" fillId="0" borderId="16" xfId="0" applyFont="1" applyFill="1" applyBorder="1" applyAlignment="1">
      <alignment horizontal="left"/>
    </xf>
    <xf numFmtId="165" fontId="26" fillId="0" borderId="39" xfId="0" applyNumberFormat="1" applyFont="1" applyFill="1" applyBorder="1" applyAlignment="1">
      <alignment horizontal="center"/>
    </xf>
    <xf numFmtId="2" fontId="26" fillId="0" borderId="38" xfId="0" applyNumberFormat="1" applyFont="1" applyFill="1" applyBorder="1" applyAlignment="1">
      <alignment horizontal="center"/>
    </xf>
    <xf numFmtId="0" fontId="26" fillId="0" borderId="43" xfId="0" applyFont="1" applyFill="1" applyBorder="1" applyAlignment="1">
      <alignment horizontal="justify" vertical="justify" wrapText="1"/>
    </xf>
    <xf numFmtId="165" fontId="26" fillId="0" borderId="44" xfId="0" applyNumberFormat="1" applyFont="1" applyFill="1" applyBorder="1" applyAlignment="1">
      <alignment horizontal="center" vertical="center"/>
    </xf>
    <xf numFmtId="165" fontId="26" fillId="0" borderId="45" xfId="0" applyNumberFormat="1" applyFont="1" applyFill="1" applyBorder="1" applyAlignment="1">
      <alignment horizontal="center" vertical="center"/>
    </xf>
    <xf numFmtId="165" fontId="26" fillId="0" borderId="40" xfId="0" applyNumberFormat="1" applyFont="1" applyFill="1" applyBorder="1" applyAlignment="1">
      <alignment horizontal="center" vertical="center"/>
    </xf>
    <xf numFmtId="165" fontId="26" fillId="0" borderId="29" xfId="0" applyNumberFormat="1" applyFont="1" applyFill="1" applyBorder="1" applyAlignment="1">
      <alignment horizontal="center"/>
    </xf>
    <xf numFmtId="166" fontId="26" fillId="0" borderId="38" xfId="42" applyFont="1" applyFill="1" applyBorder="1" applyAlignment="1">
      <alignment horizontal="center" vertical="center"/>
    </xf>
    <xf numFmtId="165" fontId="26" fillId="0" borderId="38" xfId="42" applyNumberFormat="1" applyFont="1" applyFill="1" applyBorder="1" applyAlignment="1" quotePrefix="1">
      <alignment horizontal="center" vertical="center"/>
    </xf>
    <xf numFmtId="166" fontId="26" fillId="0" borderId="38" xfId="42" applyFont="1" applyFill="1" applyBorder="1" applyAlignment="1" quotePrefix="1">
      <alignment horizontal="center" vertical="center"/>
    </xf>
    <xf numFmtId="166" fontId="26" fillId="0" borderId="40" xfId="42" applyFont="1" applyFill="1" applyBorder="1" applyAlignment="1" quotePrefix="1">
      <alignment horizontal="center" vertical="center"/>
    </xf>
    <xf numFmtId="165" fontId="26" fillId="0" borderId="46" xfId="0" applyNumberFormat="1" applyFont="1" applyFill="1" applyBorder="1" applyAlignment="1">
      <alignment horizontal="center" vertical="center"/>
    </xf>
    <xf numFmtId="166" fontId="26" fillId="0" borderId="18" xfId="42" applyFont="1" applyFill="1" applyBorder="1" applyAlignment="1">
      <alignment horizontal="center"/>
    </xf>
    <xf numFmtId="165" fontId="22" fillId="0" borderId="33" xfId="0" applyNumberFormat="1" applyFont="1" applyFill="1" applyBorder="1" applyAlignment="1">
      <alignment horizontal="center" vertical="center"/>
    </xf>
    <xf numFmtId="165" fontId="22" fillId="0" borderId="39" xfId="42" applyNumberFormat="1" applyFont="1" applyFill="1" applyBorder="1" applyAlignment="1" quotePrefix="1">
      <alignment horizontal="center" vertical="center" wrapText="1"/>
    </xf>
    <xf numFmtId="165" fontId="22" fillId="0" borderId="38" xfId="42" applyNumberFormat="1" applyFont="1" applyFill="1" applyBorder="1" applyAlignment="1" quotePrefix="1">
      <alignment horizontal="center" vertical="center" wrapText="1"/>
    </xf>
    <xf numFmtId="165" fontId="22" fillId="0" borderId="31" xfId="0" applyNumberFormat="1" applyFont="1" applyFill="1" applyBorder="1" applyAlignment="1">
      <alignment horizontal="center" vertical="center"/>
    </xf>
    <xf numFmtId="165" fontId="22" fillId="0" borderId="26" xfId="42" applyNumberFormat="1" applyFont="1" applyFill="1" applyBorder="1" applyAlignment="1" quotePrefix="1">
      <alignment horizontal="center" vertical="top" wrapText="1"/>
    </xf>
    <xf numFmtId="165" fontId="26" fillId="0" borderId="41" xfId="42" applyNumberFormat="1" applyFont="1" applyFill="1" applyBorder="1" applyAlignment="1">
      <alignment horizontal="center"/>
    </xf>
    <xf numFmtId="165" fontId="26" fillId="0" borderId="47" xfId="42" applyNumberFormat="1" applyFont="1" applyFill="1" applyBorder="1" applyAlignment="1">
      <alignment horizontal="center"/>
    </xf>
    <xf numFmtId="0" fontId="22" fillId="0" borderId="18" xfId="0" applyFont="1" applyFill="1" applyBorder="1" applyAlignment="1">
      <alignment/>
    </xf>
    <xf numFmtId="0" fontId="26" fillId="0" borderId="0" xfId="0" applyFont="1" applyFill="1" applyBorder="1" applyAlignment="1" quotePrefix="1">
      <alignment horizontal="left"/>
    </xf>
    <xf numFmtId="43" fontId="26" fillId="0" borderId="37" xfId="42" applyNumberFormat="1" applyFont="1" applyFill="1" applyBorder="1" applyAlignment="1">
      <alignment horizontal="center"/>
    </xf>
    <xf numFmtId="43" fontId="26" fillId="0" borderId="33" xfId="42" applyNumberFormat="1" applyFont="1" applyFill="1" applyBorder="1" applyAlignment="1">
      <alignment horizontal="center"/>
    </xf>
    <xf numFmtId="166" fontId="26" fillId="0" borderId="37" xfId="42" applyFont="1" applyFill="1" applyBorder="1" applyAlignment="1">
      <alignment horizontal="center"/>
    </xf>
    <xf numFmtId="43" fontId="26" fillId="0" borderId="31" xfId="42" applyNumberFormat="1" applyFont="1" applyFill="1" applyBorder="1" applyAlignment="1">
      <alignment horizontal="center"/>
    </xf>
    <xf numFmtId="165" fontId="26" fillId="0" borderId="37" xfId="42" applyNumberFormat="1" applyFont="1" applyFill="1" applyBorder="1" applyAlignment="1">
      <alignment horizontal="center"/>
    </xf>
    <xf numFmtId="39" fontId="26" fillId="0" borderId="18" xfId="42" applyNumberFormat="1" applyFont="1" applyFill="1" applyBorder="1" applyAlignment="1">
      <alignment horizontal="center"/>
    </xf>
    <xf numFmtId="166" fontId="26" fillId="0" borderId="45" xfId="42" applyFont="1" applyFill="1" applyBorder="1" applyAlignment="1">
      <alignment horizontal="center" vertical="center"/>
    </xf>
    <xf numFmtId="43" fontId="26" fillId="0" borderId="37" xfId="42" applyNumberFormat="1" applyFont="1" applyFill="1" applyBorder="1" applyAlignment="1">
      <alignment horizontal="center" vertical="center"/>
    </xf>
    <xf numFmtId="43" fontId="26" fillId="0" borderId="33" xfId="42" applyNumberFormat="1" applyFont="1" applyFill="1" applyBorder="1" applyAlignment="1">
      <alignment horizontal="center" vertical="center"/>
    </xf>
    <xf numFmtId="43" fontId="26" fillId="0" borderId="31" xfId="42" applyNumberFormat="1" applyFont="1" applyFill="1" applyBorder="1" applyAlignment="1">
      <alignment horizontal="center" vertical="center"/>
    </xf>
    <xf numFmtId="166" fontId="26" fillId="0" borderId="33" xfId="42" applyFont="1" applyFill="1" applyBorder="1" applyAlignment="1">
      <alignment horizontal="center" vertical="center"/>
    </xf>
    <xf numFmtId="166" fontId="26" fillId="0" borderId="18" xfId="42" applyFont="1" applyFill="1" applyBorder="1" applyAlignment="1">
      <alignment horizontal="center" vertical="center"/>
    </xf>
    <xf numFmtId="0" fontId="26" fillId="0" borderId="18" xfId="0" applyFont="1" applyFill="1" applyBorder="1" applyAlignment="1">
      <alignment horizontal="center" vertical="center"/>
    </xf>
    <xf numFmtId="0" fontId="26" fillId="0" borderId="16" xfId="0" applyFont="1" applyFill="1" applyBorder="1" applyAlignment="1">
      <alignment horizontal="justify" vertical="justify" wrapText="1"/>
    </xf>
    <xf numFmtId="39" fontId="26" fillId="0" borderId="38" xfId="42" applyNumberFormat="1" applyFont="1" applyFill="1" applyBorder="1" applyAlignment="1">
      <alignment horizontal="center" vertical="center"/>
    </xf>
    <xf numFmtId="165" fontId="26" fillId="0" borderId="26" xfId="0" applyNumberFormat="1" applyFont="1" applyFill="1" applyBorder="1" applyAlignment="1">
      <alignment horizontal="center" vertical="center"/>
    </xf>
    <xf numFmtId="166" fontId="26" fillId="0" borderId="39" xfId="42" applyFont="1" applyFill="1" applyBorder="1" applyAlignment="1" quotePrefix="1">
      <alignment horizontal="center" vertical="center"/>
    </xf>
    <xf numFmtId="166" fontId="26" fillId="0" borderId="26" xfId="42" applyFont="1" applyFill="1" applyBorder="1" applyAlignment="1" quotePrefix="1">
      <alignment horizontal="center" vertical="center"/>
    </xf>
    <xf numFmtId="0" fontId="22" fillId="0" borderId="16" xfId="0" applyFont="1" applyFill="1" applyBorder="1" applyAlignment="1">
      <alignment horizontal="justify" vertical="justify" wrapText="1"/>
    </xf>
    <xf numFmtId="165" fontId="22" fillId="0" borderId="26" xfId="0" applyNumberFormat="1" applyFont="1" applyFill="1" applyBorder="1" applyAlignment="1">
      <alignment horizontal="center" vertical="center"/>
    </xf>
    <xf numFmtId="2" fontId="26" fillId="0" borderId="39" xfId="0" applyNumberFormat="1" applyFont="1" applyFill="1" applyBorder="1" applyAlignment="1">
      <alignment horizontal="center" vertical="center"/>
    </xf>
    <xf numFmtId="2" fontId="26" fillId="0" borderId="38" xfId="0" applyNumberFormat="1" applyFont="1" applyFill="1" applyBorder="1" applyAlignment="1">
      <alignment horizontal="center" vertical="center"/>
    </xf>
    <xf numFmtId="2" fontId="26" fillId="0" borderId="26" xfId="0" applyNumberFormat="1" applyFont="1" applyFill="1" applyBorder="1" applyAlignment="1">
      <alignment horizontal="center"/>
    </xf>
    <xf numFmtId="0" fontId="26" fillId="0" borderId="0" xfId="0" applyFont="1" applyFill="1" applyBorder="1" applyAlignment="1">
      <alignment horizontal="justify" vertical="justify" wrapText="1"/>
    </xf>
    <xf numFmtId="167" fontId="26" fillId="0" borderId="41" xfId="0" applyNumberFormat="1" applyFont="1" applyFill="1" applyBorder="1" applyAlignment="1">
      <alignment horizontal="center"/>
    </xf>
    <xf numFmtId="165" fontId="26" fillId="0" borderId="37" xfId="42" applyNumberFormat="1" applyFont="1" applyFill="1" applyBorder="1" applyAlignment="1">
      <alignment horizontal="center" vertical="top" wrapText="1"/>
    </xf>
    <xf numFmtId="165" fontId="26" fillId="0" borderId="33" xfId="42" applyNumberFormat="1" applyFont="1" applyFill="1" applyBorder="1" applyAlignment="1">
      <alignment horizontal="center" vertical="top" wrapText="1"/>
    </xf>
    <xf numFmtId="165" fontId="26" fillId="0" borderId="47" xfId="0" applyNumberFormat="1" applyFont="1" applyFill="1" applyBorder="1" applyAlignment="1">
      <alignment horizontal="center"/>
    </xf>
    <xf numFmtId="165" fontId="26" fillId="0" borderId="48" xfId="0" applyNumberFormat="1" applyFont="1" applyFill="1" applyBorder="1" applyAlignment="1">
      <alignment horizontal="center"/>
    </xf>
    <xf numFmtId="165" fontId="26" fillId="0" borderId="18" xfId="42" applyNumberFormat="1" applyFont="1" applyFill="1" applyBorder="1" applyAlignment="1">
      <alignment horizontal="center" wrapText="1"/>
    </xf>
    <xf numFmtId="0" fontId="26" fillId="0" borderId="15" xfId="0" applyFont="1" applyFill="1" applyBorder="1" applyAlignment="1">
      <alignment horizontal="left"/>
    </xf>
    <xf numFmtId="39" fontId="26" fillId="0" borderId="28" xfId="42" applyNumberFormat="1" applyFont="1" applyFill="1" applyBorder="1" applyAlignment="1">
      <alignment horizontal="center"/>
    </xf>
    <xf numFmtId="165" fontId="26" fillId="0" borderId="49" xfId="42" applyNumberFormat="1" applyFont="1" applyFill="1" applyBorder="1" applyAlignment="1">
      <alignment horizontal="center"/>
    </xf>
    <xf numFmtId="165" fontId="26" fillId="0" borderId="28" xfId="0" applyNumberFormat="1" applyFont="1" applyFill="1" applyBorder="1" applyAlignment="1">
      <alignment horizontal="center"/>
    </xf>
    <xf numFmtId="165" fontId="26" fillId="0" borderId="50" xfId="0" applyNumberFormat="1" applyFont="1" applyFill="1" applyBorder="1" applyAlignment="1">
      <alignment horizontal="center"/>
    </xf>
    <xf numFmtId="165" fontId="26" fillId="0" borderId="29" xfId="42" applyNumberFormat="1" applyFont="1" applyFill="1" applyBorder="1" applyAlignment="1">
      <alignment horizontal="center"/>
    </xf>
    <xf numFmtId="0" fontId="27" fillId="0" borderId="15" xfId="0" applyFont="1" applyFill="1" applyBorder="1" applyAlignment="1">
      <alignment horizontal="left"/>
    </xf>
    <xf numFmtId="0" fontId="27" fillId="0" borderId="43" xfId="0" applyFont="1" applyFill="1" applyBorder="1" applyAlignment="1">
      <alignment horizontal="left"/>
    </xf>
    <xf numFmtId="0" fontId="27" fillId="0" borderId="0" xfId="0" applyFont="1" applyFill="1" applyBorder="1" applyAlignment="1">
      <alignment horizontal="left"/>
    </xf>
    <xf numFmtId="0" fontId="27" fillId="0" borderId="14" xfId="0" applyFont="1" applyFill="1" applyBorder="1" applyAlignment="1">
      <alignment horizontal="left"/>
    </xf>
    <xf numFmtId="0" fontId="27" fillId="0" borderId="13" xfId="0" applyFont="1" applyFill="1" applyBorder="1" applyAlignment="1">
      <alignment horizontal="left"/>
    </xf>
    <xf numFmtId="0" fontId="23" fillId="0" borderId="10" xfId="0" applyFont="1" applyFill="1" applyBorder="1" applyAlignment="1">
      <alignment horizontal="left"/>
    </xf>
    <xf numFmtId="0" fontId="26" fillId="0" borderId="22" xfId="0" applyFont="1" applyFill="1" applyBorder="1" applyAlignment="1">
      <alignment horizontal="center"/>
    </xf>
    <xf numFmtId="0" fontId="26" fillId="0" borderId="35" xfId="0" applyFont="1" applyFill="1" applyBorder="1" applyAlignment="1">
      <alignment horizontal="center"/>
    </xf>
    <xf numFmtId="0" fontId="26" fillId="0" borderId="23" xfId="0" applyFont="1" applyFill="1" applyBorder="1" applyAlignment="1">
      <alignment horizontal="center"/>
    </xf>
    <xf numFmtId="0" fontId="26" fillId="0" borderId="51" xfId="0" applyFont="1" applyFill="1" applyBorder="1" applyAlignment="1">
      <alignment horizontal="center"/>
    </xf>
    <xf numFmtId="0" fontId="22" fillId="0" borderId="29" xfId="0" applyFont="1" applyFill="1" applyBorder="1" applyAlignment="1">
      <alignment/>
    </xf>
    <xf numFmtId="0" fontId="26" fillId="0" borderId="43" xfId="0" applyFont="1" applyFill="1" applyBorder="1" applyAlignment="1" quotePrefix="1">
      <alignment horizontal="left"/>
    </xf>
    <xf numFmtId="10" fontId="26" fillId="0" borderId="52" xfId="61" applyNumberFormat="1" applyFont="1" applyFill="1" applyBorder="1" applyAlignment="1">
      <alignment horizontal="center"/>
    </xf>
    <xf numFmtId="10" fontId="26" fillId="0" borderId="45" xfId="61" applyNumberFormat="1" applyFont="1" applyFill="1" applyBorder="1" applyAlignment="1">
      <alignment horizontal="center"/>
    </xf>
    <xf numFmtId="10" fontId="26" fillId="0" borderId="44" xfId="61" applyNumberFormat="1" applyFont="1" applyFill="1" applyBorder="1" applyAlignment="1">
      <alignment horizontal="center"/>
    </xf>
    <xf numFmtId="0" fontId="26" fillId="0" borderId="34" xfId="0" applyFont="1" applyFill="1" applyBorder="1" applyAlignment="1">
      <alignment/>
    </xf>
    <xf numFmtId="0" fontId="26" fillId="0" borderId="11" xfId="0" applyFont="1" applyFill="1" applyBorder="1" applyAlignment="1">
      <alignment horizontal="left"/>
    </xf>
    <xf numFmtId="2" fontId="26" fillId="0" borderId="53" xfId="0" applyNumberFormat="1" applyFont="1" applyFill="1" applyBorder="1" applyAlignment="1">
      <alignment horizontal="center"/>
    </xf>
    <xf numFmtId="0" fontId="26" fillId="0" borderId="42" xfId="0" applyFont="1" applyFill="1" applyBorder="1" applyAlignment="1">
      <alignment horizontal="center"/>
    </xf>
    <xf numFmtId="2" fontId="26" fillId="0" borderId="42" xfId="0" applyNumberFormat="1" applyFont="1" applyFill="1" applyBorder="1" applyAlignment="1">
      <alignment horizontal="center"/>
    </xf>
    <xf numFmtId="2" fontId="26" fillId="0" borderId="51" xfId="0" applyNumberFormat="1" applyFont="1" applyFill="1" applyBorder="1" applyAlignment="1">
      <alignment horizontal="center"/>
    </xf>
    <xf numFmtId="2" fontId="26" fillId="0" borderId="37" xfId="0" applyNumberFormat="1" applyFont="1" applyFill="1" applyBorder="1" applyAlignment="1">
      <alignment horizontal="center"/>
    </xf>
    <xf numFmtId="1" fontId="26" fillId="0" borderId="51" xfId="0" applyNumberFormat="1" applyFont="1" applyFill="1" applyBorder="1" applyAlignment="1">
      <alignment horizontal="center"/>
    </xf>
    <xf numFmtId="1" fontId="26" fillId="0" borderId="33" xfId="0" applyNumberFormat="1" applyFont="1" applyFill="1" applyBorder="1" applyAlignment="1">
      <alignment horizontal="center"/>
    </xf>
    <xf numFmtId="1" fontId="26" fillId="0" borderId="37" xfId="0" applyNumberFormat="1" applyFont="1" applyFill="1" applyBorder="1" applyAlignment="1">
      <alignment horizontal="center"/>
    </xf>
    <xf numFmtId="1" fontId="19" fillId="0" borderId="0" xfId="0" applyNumberFormat="1" applyFont="1" applyFill="1" applyBorder="1" applyAlignment="1">
      <alignment/>
    </xf>
    <xf numFmtId="9" fontId="26" fillId="0" borderId="51" xfId="61" applyFont="1" applyFill="1" applyBorder="1" applyAlignment="1">
      <alignment horizontal="center"/>
    </xf>
    <xf numFmtId="9" fontId="26" fillId="0" borderId="33" xfId="61" applyFont="1" applyFill="1" applyBorder="1" applyAlignment="1">
      <alignment horizontal="center"/>
    </xf>
    <xf numFmtId="9" fontId="26" fillId="0" borderId="37" xfId="61" applyFont="1" applyFill="1" applyBorder="1" applyAlignment="1">
      <alignment horizontal="center"/>
    </xf>
    <xf numFmtId="10" fontId="26" fillId="0" borderId="51" xfId="61" applyNumberFormat="1" applyFont="1" applyFill="1" applyBorder="1" applyAlignment="1">
      <alignment horizontal="center"/>
    </xf>
    <xf numFmtId="10" fontId="26" fillId="0" borderId="33" xfId="61" applyNumberFormat="1" applyFont="1" applyFill="1" applyBorder="1" applyAlignment="1">
      <alignment horizontal="center"/>
    </xf>
    <xf numFmtId="10" fontId="26" fillId="0" borderId="37" xfId="61" applyNumberFormat="1" applyFont="1" applyFill="1" applyBorder="1" applyAlignment="1">
      <alignment horizontal="center"/>
    </xf>
    <xf numFmtId="2" fontId="26" fillId="0" borderId="54" xfId="0" applyNumberFormat="1" applyFont="1" applyFill="1" applyBorder="1" applyAlignment="1">
      <alignment horizontal="center"/>
    </xf>
    <xf numFmtId="2" fontId="26" fillId="0" borderId="27" xfId="0" applyNumberFormat="1" applyFont="1" applyFill="1" applyBorder="1" applyAlignment="1">
      <alignment horizontal="center"/>
    </xf>
    <xf numFmtId="0" fontId="26" fillId="0" borderId="55" xfId="0" applyFont="1" applyFill="1" applyBorder="1" applyAlignment="1">
      <alignment horizontal="center"/>
    </xf>
    <xf numFmtId="2" fontId="26" fillId="0" borderId="55" xfId="0" applyNumberFormat="1" applyFont="1" applyFill="1" applyBorder="1" applyAlignment="1">
      <alignment horizontal="center"/>
    </xf>
    <xf numFmtId="0" fontId="27" fillId="0" borderId="10" xfId="0" applyFont="1" applyFill="1" applyBorder="1" applyAlignment="1">
      <alignment horizontal="left"/>
    </xf>
    <xf numFmtId="0" fontId="23" fillId="0" borderId="10" xfId="0" applyFont="1" applyFill="1" applyBorder="1" applyAlignment="1">
      <alignment/>
    </xf>
    <xf numFmtId="0" fontId="23" fillId="0" borderId="0" xfId="0" applyFont="1" applyFill="1" applyBorder="1" applyAlignment="1">
      <alignment/>
    </xf>
    <xf numFmtId="1" fontId="23" fillId="0" borderId="0" xfId="0" applyNumberFormat="1" applyFont="1" applyFill="1" applyBorder="1" applyAlignment="1">
      <alignment/>
    </xf>
    <xf numFmtId="0" fontId="26" fillId="0" borderId="30" xfId="0" applyFont="1" applyFill="1" applyBorder="1" applyAlignment="1">
      <alignment horizontal="center"/>
    </xf>
    <xf numFmtId="0" fontId="26" fillId="0" borderId="43" xfId="0" applyFont="1" applyFill="1" applyBorder="1" applyAlignment="1">
      <alignment horizontal="center"/>
    </xf>
    <xf numFmtId="0" fontId="26" fillId="0" borderId="56" xfId="0" applyFont="1" applyFill="1" applyBorder="1" applyAlignment="1">
      <alignment horizontal="center"/>
    </xf>
    <xf numFmtId="0" fontId="28" fillId="0" borderId="13" xfId="0" applyFont="1" applyFill="1" applyBorder="1" applyAlignment="1" quotePrefix="1">
      <alignment vertical="justify"/>
    </xf>
    <xf numFmtId="0" fontId="28" fillId="0" borderId="0" xfId="0" applyFont="1" applyFill="1" applyBorder="1" applyAlignment="1" quotePrefix="1">
      <alignment vertical="justify"/>
    </xf>
    <xf numFmtId="0" fontId="26" fillId="0" borderId="13" xfId="0" applyFont="1" applyFill="1" applyBorder="1" applyAlignment="1">
      <alignment horizontal="center"/>
    </xf>
    <xf numFmtId="0" fontId="26" fillId="0" borderId="0" xfId="0" applyFont="1" applyFill="1" applyBorder="1" applyAlignment="1">
      <alignment horizontal="center"/>
    </xf>
    <xf numFmtId="0" fontId="26" fillId="0" borderId="14" xfId="0" applyFont="1" applyFill="1" applyBorder="1" applyAlignment="1">
      <alignment horizontal="center"/>
    </xf>
    <xf numFmtId="0" fontId="28" fillId="0" borderId="30" xfId="0" applyFont="1" applyFill="1" applyBorder="1" applyAlignment="1" quotePrefix="1">
      <alignment vertical="justify"/>
    </xf>
    <xf numFmtId="0" fontId="28" fillId="0" borderId="43" xfId="0" applyFont="1" applyFill="1" applyBorder="1" applyAlignment="1" quotePrefix="1">
      <alignment vertical="justify"/>
    </xf>
    <xf numFmtId="0" fontId="22" fillId="0" borderId="0" xfId="0" applyFont="1" applyFill="1" applyBorder="1" applyAlignment="1">
      <alignment/>
    </xf>
    <xf numFmtId="10" fontId="26" fillId="0" borderId="0" xfId="61" applyNumberFormat="1" applyFont="1" applyFill="1" applyBorder="1" applyAlignment="1">
      <alignment horizontal="center"/>
    </xf>
    <xf numFmtId="0" fontId="23" fillId="0" borderId="10" xfId="0" applyFont="1" applyFill="1" applyBorder="1" applyAlignment="1">
      <alignment horizontal="center"/>
    </xf>
    <xf numFmtId="0" fontId="23" fillId="0" borderId="11" xfId="0" applyFont="1" applyFill="1" applyBorder="1" applyAlignment="1">
      <alignment horizontal="center"/>
    </xf>
    <xf numFmtId="0" fontId="23" fillId="0" borderId="12" xfId="0" applyFont="1" applyFill="1" applyBorder="1" applyAlignment="1">
      <alignment horizontal="center"/>
    </xf>
    <xf numFmtId="0" fontId="29" fillId="0" borderId="30" xfId="0" applyFont="1" applyFill="1" applyBorder="1" applyAlignment="1">
      <alignment horizontal="right"/>
    </xf>
    <xf numFmtId="0" fontId="29" fillId="0" borderId="43" xfId="0" applyFont="1" applyFill="1" applyBorder="1" applyAlignment="1">
      <alignment horizontal="right"/>
    </xf>
    <xf numFmtId="0" fontId="29" fillId="0" borderId="0" xfId="0" applyFont="1" applyFill="1" applyBorder="1" applyAlignment="1">
      <alignment horizontal="right"/>
    </xf>
    <xf numFmtId="0" fontId="29" fillId="0" borderId="14" xfId="0" applyFont="1" applyFill="1" applyBorder="1" applyAlignment="1">
      <alignment horizontal="right"/>
    </xf>
    <xf numFmtId="0" fontId="22" fillId="0" borderId="10" xfId="0" applyFont="1" applyFill="1" applyBorder="1" applyAlignment="1">
      <alignment horizontal="center"/>
    </xf>
    <xf numFmtId="0" fontId="19" fillId="0" borderId="11" xfId="0" applyFont="1" applyFill="1" applyBorder="1" applyAlignment="1">
      <alignment/>
    </xf>
    <xf numFmtId="0" fontId="22" fillId="0" borderId="13" xfId="0" applyFont="1" applyFill="1" applyBorder="1" applyAlignment="1">
      <alignment horizontal="center"/>
    </xf>
    <xf numFmtId="0" fontId="22" fillId="0" borderId="13" xfId="0" applyFont="1" applyFill="1" applyBorder="1" applyAlignment="1">
      <alignment horizontal="left"/>
    </xf>
    <xf numFmtId="14" fontId="22" fillId="0" borderId="52" xfId="0" applyNumberFormat="1" applyFont="1" applyFill="1" applyBorder="1" applyAlignment="1">
      <alignment horizontal="center"/>
    </xf>
    <xf numFmtId="14" fontId="22" fillId="0" borderId="45" xfId="0" applyNumberFormat="1" applyFont="1" applyFill="1" applyBorder="1" applyAlignment="1">
      <alignment horizontal="center"/>
    </xf>
    <xf numFmtId="0" fontId="22" fillId="0" borderId="30" xfId="0" applyFont="1" applyFill="1" applyBorder="1" applyAlignment="1">
      <alignment horizontal="left"/>
    </xf>
    <xf numFmtId="0" fontId="19" fillId="0" borderId="43" xfId="0" applyFont="1" applyFill="1" applyBorder="1" applyAlignment="1">
      <alignment/>
    </xf>
    <xf numFmtId="14" fontId="22" fillId="0" borderId="54" xfId="0" applyNumberFormat="1" applyFont="1" applyFill="1" applyBorder="1" applyAlignment="1">
      <alignment horizontal="center"/>
    </xf>
    <xf numFmtId="14" fontId="22" fillId="0" borderId="55" xfId="0" applyNumberFormat="1" applyFont="1" applyFill="1" applyBorder="1" applyAlignment="1">
      <alignment horizontal="center"/>
    </xf>
    <xf numFmtId="14" fontId="22" fillId="0" borderId="57" xfId="0" applyNumberFormat="1" applyFont="1" applyFill="1" applyBorder="1" applyAlignment="1">
      <alignment horizontal="center"/>
    </xf>
    <xf numFmtId="14" fontId="22" fillId="0" borderId="49" xfId="0" applyNumberFormat="1" applyFont="1" applyFill="1" applyBorder="1" applyAlignment="1">
      <alignment horizontal="center"/>
    </xf>
    <xf numFmtId="165" fontId="19" fillId="0" borderId="31" xfId="0" applyNumberFormat="1" applyFont="1" applyFill="1" applyBorder="1" applyAlignment="1">
      <alignment horizontal="right"/>
    </xf>
    <xf numFmtId="165" fontId="19" fillId="0" borderId="53" xfId="0" applyNumberFormat="1" applyFont="1" applyFill="1" applyBorder="1" applyAlignment="1">
      <alignment horizontal="right"/>
    </xf>
    <xf numFmtId="165" fontId="19" fillId="0" borderId="33" xfId="0" applyNumberFormat="1" applyFont="1" applyFill="1" applyBorder="1" applyAlignment="1">
      <alignment/>
    </xf>
    <xf numFmtId="165" fontId="19" fillId="0" borderId="51" xfId="0" applyNumberFormat="1" applyFont="1" applyFill="1" applyBorder="1" applyAlignment="1">
      <alignment horizontal="right"/>
    </xf>
    <xf numFmtId="0" fontId="26" fillId="0" borderId="13" xfId="0" applyFont="1" applyFill="1" applyBorder="1" applyAlignment="1">
      <alignment horizontal="left"/>
    </xf>
    <xf numFmtId="165" fontId="32" fillId="0" borderId="31" xfId="0" applyNumberFormat="1" applyFont="1" applyFill="1" applyBorder="1" applyAlignment="1">
      <alignment horizontal="right"/>
    </xf>
    <xf numFmtId="165" fontId="32" fillId="0" borderId="51" xfId="0" applyNumberFormat="1" applyFont="1" applyFill="1" applyBorder="1" applyAlignment="1">
      <alignment horizontal="right"/>
    </xf>
    <xf numFmtId="165" fontId="32" fillId="0" borderId="33" xfId="0" applyNumberFormat="1" applyFont="1" applyFill="1" applyBorder="1" applyAlignment="1">
      <alignment horizontal="right"/>
    </xf>
    <xf numFmtId="165" fontId="32" fillId="0" borderId="40" xfId="0" applyNumberFormat="1" applyFont="1" applyFill="1" applyBorder="1" applyAlignment="1">
      <alignment horizontal="right"/>
    </xf>
    <xf numFmtId="165" fontId="32" fillId="0" borderId="58" xfId="0" applyNumberFormat="1" applyFont="1" applyFill="1" applyBorder="1" applyAlignment="1">
      <alignment horizontal="right"/>
    </xf>
    <xf numFmtId="165" fontId="32" fillId="0" borderId="38" xfId="0" applyNumberFormat="1" applyFont="1" applyFill="1" applyBorder="1" applyAlignment="1">
      <alignment horizontal="right"/>
    </xf>
    <xf numFmtId="165" fontId="19" fillId="0" borderId="33" xfId="0" applyNumberFormat="1" applyFont="1" applyFill="1" applyBorder="1" applyAlignment="1">
      <alignment horizontal="right"/>
    </xf>
    <xf numFmtId="165" fontId="33" fillId="0" borderId="50" xfId="0" applyNumberFormat="1" applyFont="1" applyFill="1" applyBorder="1" applyAlignment="1">
      <alignment horizontal="right"/>
    </xf>
    <xf numFmtId="165" fontId="33" fillId="0" borderId="57" xfId="0" applyNumberFormat="1" applyFont="1" applyFill="1" applyBorder="1" applyAlignment="1">
      <alignment horizontal="right"/>
    </xf>
    <xf numFmtId="165" fontId="33" fillId="0" borderId="28" xfId="0" applyNumberFormat="1" applyFont="1" applyFill="1" applyBorder="1" applyAlignment="1">
      <alignment horizontal="right"/>
    </xf>
    <xf numFmtId="0" fontId="22" fillId="0" borderId="30" xfId="0" applyFont="1" applyFill="1" applyBorder="1" applyAlignment="1">
      <alignment horizontal="center"/>
    </xf>
    <xf numFmtId="0" fontId="22" fillId="0" borderId="13" xfId="0" applyFont="1" applyFill="1" applyBorder="1" applyAlignment="1">
      <alignment vertical="top"/>
    </xf>
    <xf numFmtId="0" fontId="26" fillId="0" borderId="0" xfId="0" applyFont="1" applyFill="1" applyBorder="1" applyAlignment="1">
      <alignment horizontal="left" vertical="top" wrapText="1"/>
    </xf>
    <xf numFmtId="0" fontId="26" fillId="0" borderId="14" xfId="0" applyFont="1" applyFill="1" applyBorder="1" applyAlignment="1">
      <alignment horizontal="left" vertical="top" wrapText="1"/>
    </xf>
    <xf numFmtId="0" fontId="22" fillId="0" borderId="13" xfId="0" applyFont="1" applyFill="1" applyBorder="1" applyAlignment="1">
      <alignment horizontal="right" vertical="top" wrapText="1"/>
    </xf>
    <xf numFmtId="0" fontId="26" fillId="0" borderId="0" xfId="0" applyFont="1" applyFill="1" applyBorder="1" applyAlignment="1">
      <alignment horizontal="justify" vertical="justify" wrapText="1"/>
    </xf>
    <xf numFmtId="0" fontId="32" fillId="0" borderId="0" xfId="0" applyFont="1" applyFill="1" applyAlignment="1">
      <alignment horizontal="justify" vertical="justify"/>
    </xf>
    <xf numFmtId="0" fontId="32" fillId="0" borderId="14" xfId="0" applyFont="1" applyFill="1" applyBorder="1" applyAlignment="1">
      <alignment horizontal="justify" vertical="justify"/>
    </xf>
    <xf numFmtId="0" fontId="26" fillId="0" borderId="0" xfId="0" applyFont="1" applyFill="1" applyBorder="1" applyAlignment="1">
      <alignment horizontal="left" wrapText="1"/>
    </xf>
    <xf numFmtId="0" fontId="26" fillId="0" borderId="14" xfId="0" applyFont="1" applyFill="1" applyBorder="1" applyAlignment="1">
      <alignment horizontal="left" wrapText="1"/>
    </xf>
    <xf numFmtId="0" fontId="34" fillId="0" borderId="30" xfId="0" applyFont="1" applyFill="1" applyBorder="1" applyAlignment="1">
      <alignment horizontal="right" vertical="top" wrapText="1"/>
    </xf>
    <xf numFmtId="0" fontId="26" fillId="0" borderId="43" xfId="0" applyFont="1" applyFill="1" applyBorder="1" applyAlignment="1">
      <alignment horizontal="left" vertical="top" wrapText="1"/>
    </xf>
    <xf numFmtId="0" fontId="26" fillId="0" borderId="56" xfId="0" applyFont="1" applyFill="1" applyBorder="1" applyAlignment="1">
      <alignment horizontal="left" vertical="top" wrapText="1"/>
    </xf>
    <xf numFmtId="0" fontId="22" fillId="0" borderId="13" xfId="0" applyFont="1" applyFill="1" applyBorder="1" applyAlignment="1">
      <alignment/>
    </xf>
    <xf numFmtId="0" fontId="26" fillId="0" borderId="0" xfId="0" applyFont="1" applyFill="1" applyBorder="1" applyAlignment="1">
      <alignment/>
    </xf>
    <xf numFmtId="0" fontId="34" fillId="0" borderId="0" xfId="0" applyFont="1" applyFill="1" applyBorder="1" applyAlignment="1">
      <alignment/>
    </xf>
    <xf numFmtId="0" fontId="34" fillId="0" borderId="14" xfId="0" applyFont="1" applyFill="1" applyBorder="1" applyAlignment="1">
      <alignment/>
    </xf>
    <xf numFmtId="0" fontId="26" fillId="0" borderId="14" xfId="0" applyFont="1" applyFill="1" applyBorder="1" applyAlignment="1">
      <alignment/>
    </xf>
    <xf numFmtId="0" fontId="22" fillId="0" borderId="0" xfId="0" applyFont="1" applyFill="1" applyBorder="1" applyAlignment="1">
      <alignment horizontal="center"/>
    </xf>
    <xf numFmtId="0" fontId="22" fillId="0" borderId="14" xfId="0" applyFont="1" applyFill="1" applyBorder="1" applyAlignment="1">
      <alignment horizontal="center"/>
    </xf>
    <xf numFmtId="0" fontId="22" fillId="0" borderId="30" xfId="0" applyFont="1" applyFill="1" applyBorder="1" applyAlignment="1">
      <alignment/>
    </xf>
    <xf numFmtId="0" fontId="26" fillId="0" borderId="43" xfId="0" applyFont="1" applyFill="1" applyBorder="1" applyAlignment="1">
      <alignment/>
    </xf>
    <xf numFmtId="0" fontId="34" fillId="0" borderId="43" xfId="0" applyFont="1" applyFill="1" applyBorder="1" applyAlignment="1">
      <alignment horizontal="center"/>
    </xf>
    <xf numFmtId="0" fontId="34" fillId="0" borderId="56" xfId="0" applyFont="1" applyFill="1" applyBorder="1" applyAlignment="1">
      <alignment horizontal="center"/>
    </xf>
    <xf numFmtId="0" fontId="20" fillId="0" borderId="0" xfId="0" applyFont="1" applyFill="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3 4" xfId="56"/>
    <cellStyle name="Normal 4" xfId="57"/>
    <cellStyle name="Normal 4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CCT-MAR-15\ACCOUNTS-14-15\BALANCE%20SHEET-31-03-15-SCH-VI-AUDI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4"/>
      <sheetName val="BS"/>
      <sheetName val="PL"/>
      <sheetName val="Share Capital"/>
      <sheetName val="Reserves &amp; Surplus"/>
      <sheetName val="Long-Term Borrowings"/>
      <sheetName val="Other Long Term Liabilities"/>
      <sheetName val="Long Term Provisions"/>
      <sheetName val="Short-Term Borrowings "/>
      <sheetName val="Other Current Liabilities"/>
      <sheetName val="Short Term Provisions"/>
      <sheetName val="CF"/>
      <sheetName val="share"/>
      <sheetName val="RS"/>
      <sheetName val="LTL"/>
      <sheetName val="STBR"/>
      <sheetName val="OTL"/>
      <sheetName val="fixed Assets"/>
      <sheetName val="NCINVST"/>
      <sheetName val="C INVEST"/>
      <sheetName val="TR RECV-OTH"/>
      <sheetName val="SCH-PL"/>
      <sheetName val="NCA-Non Current Investments"/>
      <sheetName val="NCA-Lng trm loans &amp; adv "/>
      <sheetName val="NCA-Other nca"/>
      <sheetName val="Current Investments"/>
      <sheetName val="Trade Receivables"/>
      <sheetName val="Cash and cash equivalents"/>
      <sheetName val="Short term loans and adv"/>
      <sheetName val="Other Curr Assets"/>
      <sheetName val="Cont liabilities and commitment"/>
      <sheetName val="Notes"/>
      <sheetName val="Revenue From operation"/>
      <sheetName val="Other Income"/>
      <sheetName val="Finance Cost"/>
      <sheetName val="POLICY"/>
      <sheetName val="S-SCH"/>
      <sheetName val="actuary"/>
      <sheetName val="TRIAL BAL 31-03-2015"/>
      <sheetName val="DEFERRED TAX-REVISE"/>
      <sheetName val="IT DEPRECIATION"/>
      <sheetName val="IT COMPUTATION"/>
      <sheetName val="MAT"/>
      <sheetName val="DEPRN-WDV"/>
      <sheetName val="bbsr land"/>
      <sheetName val="nashik land"/>
      <sheetName val="Sheet1"/>
      <sheetName val="new entry"/>
      <sheetName val="DEPRN-OLD RATE"/>
      <sheetName val="TRIAL BAL-U4"/>
      <sheetName val="msme-1"/>
      <sheetName val="msme-2"/>
    </sheetNames>
    <sheetDataSet>
      <sheetData sheetId="5">
        <row r="2">
          <cell r="K2" t="str">
            <v>Yes</v>
          </cell>
        </row>
        <row r="3">
          <cell r="K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T113"/>
  <sheetViews>
    <sheetView tabSelected="1" workbookViewId="0" topLeftCell="A58">
      <selection activeCell="H17" sqref="H17"/>
    </sheetView>
  </sheetViews>
  <sheetFormatPr defaultColWidth="9.140625" defaultRowHeight="15"/>
  <cols>
    <col min="1" max="1" width="2.140625" style="4" customWidth="1"/>
    <col min="2" max="2" width="3.8515625" style="258" customWidth="1"/>
    <col min="3" max="3" width="46.421875" style="4" customWidth="1"/>
    <col min="4" max="4" width="10.00390625" style="4" customWidth="1"/>
    <col min="5" max="5" width="11.00390625" style="4" customWidth="1"/>
    <col min="6" max="6" width="10.00390625" style="4" customWidth="1"/>
    <col min="7" max="8" width="10.57421875" style="4" customWidth="1"/>
    <col min="9" max="9" width="11.421875" style="4" customWidth="1"/>
    <col min="10" max="10" width="11.140625" style="4" customWidth="1"/>
    <col min="11" max="11" width="0" style="4" hidden="1" customWidth="1"/>
    <col min="12" max="12" width="9.7109375" style="4" hidden="1" customWidth="1"/>
    <col min="13" max="13" width="12.8515625" style="4" hidden="1" customWidth="1"/>
    <col min="14" max="20" width="0" style="4" hidden="1" customWidth="1"/>
    <col min="21" max="16384" width="9.140625" style="4" customWidth="1"/>
  </cols>
  <sheetData>
    <row r="1" spans="2:10" ht="18">
      <c r="B1" s="1" t="s">
        <v>0</v>
      </c>
      <c r="C1" s="2"/>
      <c r="D1" s="2"/>
      <c r="E1" s="2"/>
      <c r="F1" s="2"/>
      <c r="G1" s="2"/>
      <c r="H1" s="2"/>
      <c r="I1" s="2"/>
      <c r="J1" s="3"/>
    </row>
    <row r="2" spans="2:10" ht="18">
      <c r="B2" s="5" t="s">
        <v>1</v>
      </c>
      <c r="C2" s="6"/>
      <c r="D2" s="6"/>
      <c r="E2" s="6"/>
      <c r="F2" s="6"/>
      <c r="G2" s="6"/>
      <c r="H2" s="6"/>
      <c r="I2" s="6"/>
      <c r="J2" s="7"/>
    </row>
    <row r="3" spans="2:10" ht="18">
      <c r="B3" s="5" t="s">
        <v>2</v>
      </c>
      <c r="C3" s="6"/>
      <c r="D3" s="6"/>
      <c r="E3" s="6"/>
      <c r="F3" s="6"/>
      <c r="G3" s="6"/>
      <c r="H3" s="6"/>
      <c r="I3" s="6"/>
      <c r="J3" s="7"/>
    </row>
    <row r="4" spans="2:10" ht="12.75">
      <c r="B4" s="8" t="s">
        <v>3</v>
      </c>
      <c r="C4" s="9"/>
      <c r="D4" s="9"/>
      <c r="E4" s="9"/>
      <c r="F4" s="9"/>
      <c r="G4" s="9"/>
      <c r="H4" s="9"/>
      <c r="I4" s="9"/>
      <c r="J4" s="10"/>
    </row>
    <row r="5" spans="2:10" ht="14.25">
      <c r="B5" s="11" t="s">
        <v>4</v>
      </c>
      <c r="C5" s="12"/>
      <c r="D5" s="12"/>
      <c r="E5" s="12"/>
      <c r="F5" s="12"/>
      <c r="G5" s="12"/>
      <c r="H5" s="12"/>
      <c r="I5" s="12"/>
      <c r="J5" s="13"/>
    </row>
    <row r="6" spans="2:10" ht="12" customHeight="1" thickBot="1">
      <c r="B6" s="14" t="s">
        <v>5</v>
      </c>
      <c r="C6" s="15" t="s">
        <v>6</v>
      </c>
      <c r="D6" s="16" t="s">
        <v>7</v>
      </c>
      <c r="E6" s="17"/>
      <c r="F6" s="17"/>
      <c r="G6" s="17"/>
      <c r="H6" s="17"/>
      <c r="I6" s="17"/>
      <c r="J6" s="18"/>
    </row>
    <row r="7" spans="2:10" ht="12.75" customHeight="1" thickBot="1">
      <c r="B7" s="14"/>
      <c r="C7" s="19"/>
      <c r="D7" s="20" t="s">
        <v>8</v>
      </c>
      <c r="E7" s="21"/>
      <c r="F7" s="22"/>
      <c r="G7" s="23" t="s">
        <v>9</v>
      </c>
      <c r="H7" s="24"/>
      <c r="I7" s="23" t="s">
        <v>9</v>
      </c>
      <c r="J7" s="24"/>
    </row>
    <row r="8" spans="2:13" ht="13.5" customHeight="1">
      <c r="B8" s="14"/>
      <c r="C8" s="19"/>
      <c r="D8" s="25" t="s">
        <v>10</v>
      </c>
      <c r="E8" s="26" t="s">
        <v>11</v>
      </c>
      <c r="F8" s="26" t="s">
        <v>12</v>
      </c>
      <c r="G8" s="26" t="s">
        <v>10</v>
      </c>
      <c r="H8" s="26" t="s">
        <v>11</v>
      </c>
      <c r="I8" s="26" t="s">
        <v>10</v>
      </c>
      <c r="J8" s="26" t="s">
        <v>11</v>
      </c>
      <c r="M8" s="27" t="s">
        <v>13</v>
      </c>
    </row>
    <row r="9" spans="2:13" ht="13.5" customHeight="1" thickBot="1">
      <c r="B9" s="14"/>
      <c r="C9" s="19"/>
      <c r="D9" s="28" t="s">
        <v>14</v>
      </c>
      <c r="E9" s="28" t="s">
        <v>14</v>
      </c>
      <c r="F9" s="29" t="s">
        <v>15</v>
      </c>
      <c r="G9" s="28" t="s">
        <v>14</v>
      </c>
      <c r="H9" s="28" t="s">
        <v>14</v>
      </c>
      <c r="I9" s="28" t="s">
        <v>14</v>
      </c>
      <c r="J9" s="28" t="s">
        <v>14</v>
      </c>
      <c r="M9" s="30" t="s">
        <v>16</v>
      </c>
    </row>
    <row r="10" spans="2:13" ht="13.5" customHeight="1" thickBot="1">
      <c r="B10" s="14"/>
      <c r="C10" s="19"/>
      <c r="D10" s="31" t="s">
        <v>17</v>
      </c>
      <c r="E10" s="32"/>
      <c r="F10" s="32"/>
      <c r="G10" s="32"/>
      <c r="H10" s="33"/>
      <c r="I10" s="31" t="s">
        <v>18</v>
      </c>
      <c r="J10" s="33"/>
      <c r="M10" s="34" t="s">
        <v>17</v>
      </c>
    </row>
    <row r="11" spans="2:13" ht="12.75" customHeight="1" hidden="1">
      <c r="B11" s="35"/>
      <c r="C11" s="36"/>
      <c r="D11" s="37" t="s">
        <v>14</v>
      </c>
      <c r="E11" s="38" t="s">
        <v>14</v>
      </c>
      <c r="F11" s="38"/>
      <c r="G11" s="38"/>
      <c r="H11" s="39" t="s">
        <v>14</v>
      </c>
      <c r="I11" s="37"/>
      <c r="J11" s="40"/>
      <c r="M11" s="41"/>
    </row>
    <row r="12" spans="2:17" ht="13.5" customHeight="1">
      <c r="B12" s="42">
        <v>1</v>
      </c>
      <c r="C12" s="43" t="s">
        <v>19</v>
      </c>
      <c r="D12" s="44">
        <f aca="true" t="shared" si="0" ref="D12:J12">+D13+D14</f>
        <v>762.4200000000003</v>
      </c>
      <c r="E12" s="45">
        <f t="shared" si="0"/>
        <v>705.79</v>
      </c>
      <c r="F12" s="46">
        <f t="shared" si="0"/>
        <v>738.71</v>
      </c>
      <c r="G12" s="46">
        <f t="shared" si="0"/>
        <v>2596.3900000000003</v>
      </c>
      <c r="H12" s="47">
        <f t="shared" si="0"/>
        <v>2591.6499999999996</v>
      </c>
      <c r="I12" s="48">
        <f t="shared" si="0"/>
        <v>2596.3900000000003</v>
      </c>
      <c r="J12" s="46">
        <f t="shared" si="0"/>
        <v>2591.6499999999996</v>
      </c>
      <c r="M12" s="49">
        <v>1496.0214881999998</v>
      </c>
      <c r="Q12" s="46">
        <f>+Q13+Q14</f>
        <v>1833.97</v>
      </c>
    </row>
    <row r="13" spans="2:17" ht="13.5" customHeight="1">
      <c r="B13" s="50"/>
      <c r="C13" s="51" t="s">
        <v>20</v>
      </c>
      <c r="D13" s="52">
        <f>+G13-Q13</f>
        <v>0</v>
      </c>
      <c r="E13" s="53">
        <v>0</v>
      </c>
      <c r="F13" s="52">
        <v>0</v>
      </c>
      <c r="G13" s="54">
        <v>16.73</v>
      </c>
      <c r="H13" s="55">
        <v>278.29</v>
      </c>
      <c r="I13" s="56">
        <v>16.73</v>
      </c>
      <c r="J13" s="54">
        <v>278.29</v>
      </c>
      <c r="M13" s="57">
        <v>225.1232</v>
      </c>
      <c r="Q13" s="54">
        <v>16.73</v>
      </c>
    </row>
    <row r="14" spans="2:17" ht="13.5" customHeight="1">
      <c r="B14" s="50"/>
      <c r="C14" s="51" t="s">
        <v>21</v>
      </c>
      <c r="D14" s="58">
        <f>+G14-Q14</f>
        <v>762.4200000000003</v>
      </c>
      <c r="E14" s="59">
        <v>705.79</v>
      </c>
      <c r="F14" s="60">
        <v>738.71</v>
      </c>
      <c r="G14" s="54">
        <f>2645.57-G13-G15</f>
        <v>2579.6600000000003</v>
      </c>
      <c r="H14" s="55">
        <f>2553.45+33.79-273.88</f>
        <v>2313.3599999999997</v>
      </c>
      <c r="I14" s="56">
        <f>2645.57-I13-I15</f>
        <v>2579.6600000000003</v>
      </c>
      <c r="J14" s="54">
        <f>2553.45+33.79-273.88</f>
        <v>2313.3599999999997</v>
      </c>
      <c r="M14" s="61">
        <v>1188.0022881999998</v>
      </c>
      <c r="Q14" s="54">
        <v>1817.24</v>
      </c>
    </row>
    <row r="15" spans="2:17" ht="13.5" customHeight="1">
      <c r="B15" s="50" t="s">
        <v>3</v>
      </c>
      <c r="C15" s="51" t="s">
        <v>22</v>
      </c>
      <c r="D15" s="58">
        <f>+G15-Q15</f>
        <v>31.53</v>
      </c>
      <c r="E15" s="59">
        <v>4.54</v>
      </c>
      <c r="F15" s="60">
        <v>11.99</v>
      </c>
      <c r="G15" s="54">
        <v>49.18</v>
      </c>
      <c r="H15" s="55">
        <v>32.6</v>
      </c>
      <c r="I15" s="56">
        <v>49.18</v>
      </c>
      <c r="J15" s="54">
        <v>32.6</v>
      </c>
      <c r="M15" s="61">
        <v>28.6107904</v>
      </c>
      <c r="Q15" s="54">
        <v>17.65</v>
      </c>
    </row>
    <row r="16" spans="2:17" ht="16.5" customHeight="1">
      <c r="B16" s="50"/>
      <c r="C16" s="62" t="s">
        <v>23</v>
      </c>
      <c r="D16" s="63">
        <f aca="true" t="shared" si="1" ref="D16:J16">+D12+D15</f>
        <v>793.9500000000003</v>
      </c>
      <c r="E16" s="64">
        <f t="shared" si="1"/>
        <v>710.3299999999999</v>
      </c>
      <c r="F16" s="63">
        <f t="shared" si="1"/>
        <v>750.7</v>
      </c>
      <c r="G16" s="65">
        <f t="shared" si="1"/>
        <v>2645.57</v>
      </c>
      <c r="H16" s="66">
        <f t="shared" si="1"/>
        <v>2624.2499999999995</v>
      </c>
      <c r="I16" s="67">
        <f t="shared" si="1"/>
        <v>2645.57</v>
      </c>
      <c r="J16" s="63">
        <f t="shared" si="1"/>
        <v>2624.2499999999995</v>
      </c>
      <c r="M16" s="68">
        <v>1524.6322785999998</v>
      </c>
      <c r="Q16" s="65">
        <f>+Q12+Q15</f>
        <v>1851.6200000000001</v>
      </c>
    </row>
    <row r="17" spans="2:17" ht="13.5" customHeight="1">
      <c r="B17" s="50">
        <v>2</v>
      </c>
      <c r="C17" s="69" t="s">
        <v>24</v>
      </c>
      <c r="D17" s="60"/>
      <c r="E17" s="70"/>
      <c r="F17" s="40"/>
      <c r="G17" s="54"/>
      <c r="H17" s="55"/>
      <c r="I17" s="56"/>
      <c r="J17" s="54"/>
      <c r="M17" s="61"/>
      <c r="Q17" s="54"/>
    </row>
    <row r="18" spans="2:17" ht="13.5" customHeight="1">
      <c r="B18" s="50"/>
      <c r="C18" s="71" t="s">
        <v>25</v>
      </c>
      <c r="D18" s="58">
        <f aca="true" t="shared" si="2" ref="D18:D24">+G18-Q18</f>
        <v>-46.11</v>
      </c>
      <c r="E18" s="55">
        <v>46.39</v>
      </c>
      <c r="F18" s="54">
        <v>35.08</v>
      </c>
      <c r="G18" s="54">
        <v>-19.1</v>
      </c>
      <c r="H18" s="55">
        <v>56.26</v>
      </c>
      <c r="I18" s="56">
        <v>-19.1</v>
      </c>
      <c r="J18" s="54">
        <v>56.26</v>
      </c>
      <c r="M18" s="61">
        <v>141.73687</v>
      </c>
      <c r="Q18" s="54">
        <v>27.01</v>
      </c>
    </row>
    <row r="19" spans="2:17" ht="13.5" customHeight="1">
      <c r="B19" s="50"/>
      <c r="C19" s="71" t="s">
        <v>26</v>
      </c>
      <c r="D19" s="58">
        <f t="shared" si="2"/>
        <v>546.56</v>
      </c>
      <c r="E19" s="55">
        <v>527.17</v>
      </c>
      <c r="F19" s="54">
        <v>553.43</v>
      </c>
      <c r="G19" s="54">
        <v>1934.09</v>
      </c>
      <c r="H19" s="55">
        <v>1906.68</v>
      </c>
      <c r="I19" s="56">
        <v>1934.09</v>
      </c>
      <c r="J19" s="54">
        <v>1906.68</v>
      </c>
      <c r="M19" s="61">
        <v>1058.2331321000001</v>
      </c>
      <c r="Q19" s="54">
        <v>1387.53</v>
      </c>
    </row>
    <row r="20" spans="2:17" ht="13.5" customHeight="1">
      <c r="B20" s="50"/>
      <c r="C20" s="71" t="s">
        <v>27</v>
      </c>
      <c r="D20" s="58">
        <f t="shared" si="2"/>
        <v>61.459999999999994</v>
      </c>
      <c r="E20" s="55">
        <v>53.41</v>
      </c>
      <c r="F20" s="54">
        <v>45.93</v>
      </c>
      <c r="G20" s="54">
        <v>171.72</v>
      </c>
      <c r="H20" s="55">
        <v>163.35</v>
      </c>
      <c r="I20" s="56">
        <v>171.72</v>
      </c>
      <c r="J20" s="54">
        <v>163.35</v>
      </c>
      <c r="M20" s="61">
        <v>94.82719579999998</v>
      </c>
      <c r="Q20" s="54">
        <v>110.26</v>
      </c>
    </row>
    <row r="21" spans="2:17" ht="13.5" customHeight="1">
      <c r="B21" s="50"/>
      <c r="C21" s="71" t="s">
        <v>28</v>
      </c>
      <c r="D21" s="58">
        <f t="shared" si="2"/>
        <v>40.97</v>
      </c>
      <c r="E21" s="55">
        <v>32.74</v>
      </c>
      <c r="F21" s="54">
        <v>29.63</v>
      </c>
      <c r="G21" s="54">
        <v>128.37</v>
      </c>
      <c r="H21" s="55">
        <v>125.04</v>
      </c>
      <c r="I21" s="56">
        <v>128.37</v>
      </c>
      <c r="J21" s="54">
        <v>125.04</v>
      </c>
      <c r="M21" s="61">
        <v>102.5155834</v>
      </c>
      <c r="Q21" s="54">
        <v>87.4</v>
      </c>
    </row>
    <row r="22" spans="2:17" ht="13.5" customHeight="1">
      <c r="B22" s="50"/>
      <c r="C22" s="71" t="s">
        <v>29</v>
      </c>
      <c r="D22" s="58">
        <f t="shared" si="2"/>
        <v>37.56</v>
      </c>
      <c r="E22" s="55">
        <v>20.3</v>
      </c>
      <c r="F22" s="54">
        <v>38.18</v>
      </c>
      <c r="G22" s="54">
        <v>152.81</v>
      </c>
      <c r="H22" s="55">
        <v>84.34</v>
      </c>
      <c r="I22" s="56">
        <v>152.81</v>
      </c>
      <c r="J22" s="54">
        <v>84.34</v>
      </c>
      <c r="M22" s="61">
        <v>69.22862</v>
      </c>
      <c r="Q22" s="54">
        <v>115.25</v>
      </c>
    </row>
    <row r="23" spans="2:17" ht="13.5" customHeight="1">
      <c r="B23" s="50"/>
      <c r="C23" s="71" t="s">
        <v>30</v>
      </c>
      <c r="D23" s="58">
        <f t="shared" si="2"/>
        <v>65.62</v>
      </c>
      <c r="E23" s="55">
        <v>128.61</v>
      </c>
      <c r="F23" s="54">
        <v>52.08</v>
      </c>
      <c r="G23" s="54">
        <v>138.52</v>
      </c>
      <c r="H23" s="55">
        <v>282.2</v>
      </c>
      <c r="I23" s="56">
        <v>138.52</v>
      </c>
      <c r="J23" s="54">
        <v>284.95</v>
      </c>
      <c r="M23" s="61">
        <v>182.3188754</v>
      </c>
      <c r="Q23" s="54">
        <v>72.9</v>
      </c>
    </row>
    <row r="24" spans="2:17" ht="13.5" customHeight="1">
      <c r="B24" s="50"/>
      <c r="C24" s="71" t="s">
        <v>31</v>
      </c>
      <c r="D24" s="58">
        <f t="shared" si="2"/>
        <v>26.200000000000017</v>
      </c>
      <c r="E24" s="55">
        <v>21.56</v>
      </c>
      <c r="F24" s="54">
        <v>22.28</v>
      </c>
      <c r="G24" s="54">
        <f>15.93+60.02+15.2+0.01</f>
        <v>91.16000000000001</v>
      </c>
      <c r="H24" s="55">
        <v>78.55</v>
      </c>
      <c r="I24" s="56">
        <f>15.93+60.28+15.2</f>
        <v>91.41000000000001</v>
      </c>
      <c r="J24" s="54">
        <f>18.72+57.53+2.84</f>
        <v>79.09</v>
      </c>
      <c r="M24" s="61">
        <f>44.976835</f>
        <v>44.976835</v>
      </c>
      <c r="Q24" s="54">
        <v>64.96</v>
      </c>
    </row>
    <row r="25" spans="2:17" ht="13.5" customHeight="1">
      <c r="B25" s="50"/>
      <c r="C25" s="62" t="s">
        <v>32</v>
      </c>
      <c r="D25" s="65">
        <f>SUM(D18:D24)</f>
        <v>732.2600000000001</v>
      </c>
      <c r="E25" s="72">
        <f>SUM(E18:E24)</f>
        <v>830.1799999999998</v>
      </c>
      <c r="F25" s="65">
        <f>SUM(F18:F24)</f>
        <v>776.6099999999999</v>
      </c>
      <c r="G25" s="65">
        <f>SUM(G18:G24)</f>
        <v>2597.5699999999997</v>
      </c>
      <c r="H25" s="72">
        <f>SUM(H18:H24)</f>
        <v>2696.42</v>
      </c>
      <c r="I25" s="67">
        <f>SUM(I18:I24)+0.01</f>
        <v>2597.83</v>
      </c>
      <c r="J25" s="65">
        <f>SUM(J18:J24)</f>
        <v>2699.71</v>
      </c>
      <c r="M25" s="68">
        <v>1693.8471117000001</v>
      </c>
      <c r="Q25" s="73">
        <f>SUM(Q18:Q24)</f>
        <v>1865.3100000000002</v>
      </c>
    </row>
    <row r="26" spans="2:17" ht="27" customHeight="1">
      <c r="B26" s="74">
        <v>3</v>
      </c>
      <c r="C26" s="75" t="s">
        <v>33</v>
      </c>
      <c r="D26" s="76">
        <f>+D16-D25</f>
        <v>61.69000000000017</v>
      </c>
      <c r="E26" s="77">
        <f aca="true" t="shared" si="3" ref="E26:J26">+E16-E25</f>
        <v>-119.84999999999991</v>
      </c>
      <c r="F26" s="78">
        <f t="shared" si="3"/>
        <v>-25.909999999999854</v>
      </c>
      <c r="G26" s="76">
        <f t="shared" si="3"/>
        <v>48.000000000000455</v>
      </c>
      <c r="H26" s="77">
        <f t="shared" si="3"/>
        <v>-72.17000000000053</v>
      </c>
      <c r="I26" s="79">
        <f>+I16-I25</f>
        <v>47.74000000000024</v>
      </c>
      <c r="J26" s="78">
        <f t="shared" si="3"/>
        <v>-75.46000000000049</v>
      </c>
      <c r="M26" s="80">
        <v>-169.2248331000003</v>
      </c>
      <c r="Q26" s="76">
        <f>+Q16-Q25</f>
        <v>-13.690000000000055</v>
      </c>
    </row>
    <row r="27" spans="2:17" ht="12.75" customHeight="1">
      <c r="B27" s="74">
        <v>4</v>
      </c>
      <c r="C27" s="75" t="s">
        <v>34</v>
      </c>
      <c r="D27" s="81">
        <f>+G27-Q27</f>
        <v>4.999999999999998</v>
      </c>
      <c r="E27" s="55">
        <v>10.01</v>
      </c>
      <c r="F27" s="82">
        <v>2.4</v>
      </c>
      <c r="G27" s="73">
        <v>16.47</v>
      </c>
      <c r="H27" s="83">
        <v>52.72</v>
      </c>
      <c r="I27" s="84">
        <v>16.57</v>
      </c>
      <c r="J27" s="85">
        <v>52.92</v>
      </c>
      <c r="M27" s="86">
        <f>22.0030478</f>
        <v>22.0030478</v>
      </c>
      <c r="Q27" s="73">
        <v>11.47</v>
      </c>
    </row>
    <row r="28" spans="2:17" ht="26.25" customHeight="1">
      <c r="B28" s="87">
        <v>5</v>
      </c>
      <c r="C28" s="88" t="s">
        <v>35</v>
      </c>
      <c r="D28" s="76">
        <f>+D26+D27</f>
        <v>66.69000000000017</v>
      </c>
      <c r="E28" s="77">
        <f aca="true" t="shared" si="4" ref="E28:J28">+E26+E27</f>
        <v>-109.8399999999999</v>
      </c>
      <c r="F28" s="78">
        <f t="shared" si="4"/>
        <v>-23.509999999999856</v>
      </c>
      <c r="G28" s="76">
        <f t="shared" si="4"/>
        <v>64.47000000000045</v>
      </c>
      <c r="H28" s="77">
        <f t="shared" si="4"/>
        <v>-19.45000000000053</v>
      </c>
      <c r="I28" s="79">
        <f>+I26+I27</f>
        <v>64.31000000000023</v>
      </c>
      <c r="J28" s="78">
        <f t="shared" si="4"/>
        <v>-22.54000000000049</v>
      </c>
      <c r="M28" s="80">
        <v>-147.2217853000003</v>
      </c>
      <c r="Q28" s="76">
        <f>+Q26+Q27</f>
        <v>-2.220000000000054</v>
      </c>
    </row>
    <row r="29" spans="2:17" ht="13.5" customHeight="1">
      <c r="B29" s="38">
        <v>6</v>
      </c>
      <c r="C29" s="89" t="s">
        <v>36</v>
      </c>
      <c r="D29" s="81">
        <f>+G29-Q29</f>
        <v>43.42999999999999</v>
      </c>
      <c r="E29" s="90">
        <v>46.35</v>
      </c>
      <c r="F29" s="91">
        <v>46.75</v>
      </c>
      <c r="G29" s="73">
        <v>164.17</v>
      </c>
      <c r="H29" s="90">
        <v>196.56</v>
      </c>
      <c r="I29" s="84">
        <v>164.42</v>
      </c>
      <c r="J29" s="73">
        <v>196.57</v>
      </c>
      <c r="M29" s="80">
        <v>197.9570929</v>
      </c>
      <c r="Q29" s="73">
        <v>120.74</v>
      </c>
    </row>
    <row r="30" spans="2:17" ht="25.5" customHeight="1">
      <c r="B30" s="87">
        <v>7</v>
      </c>
      <c r="C30" s="92" t="s">
        <v>37</v>
      </c>
      <c r="D30" s="78">
        <f aca="true" t="shared" si="5" ref="D30:J30">+D28-D29</f>
        <v>23.260000000000176</v>
      </c>
      <c r="E30" s="93">
        <f t="shared" si="5"/>
        <v>-156.1899999999999</v>
      </c>
      <c r="F30" s="94">
        <f t="shared" si="5"/>
        <v>-70.25999999999985</v>
      </c>
      <c r="G30" s="78">
        <f t="shared" si="5"/>
        <v>-99.69999999999953</v>
      </c>
      <c r="H30" s="93">
        <f t="shared" si="5"/>
        <v>-216.01000000000053</v>
      </c>
      <c r="I30" s="95">
        <f>+I28-I29</f>
        <v>-100.10999999999976</v>
      </c>
      <c r="J30" s="94">
        <f t="shared" si="5"/>
        <v>-219.11000000000047</v>
      </c>
      <c r="M30" s="96">
        <v>-345.1788782000003</v>
      </c>
      <c r="Q30" s="78">
        <f>+Q28-Q29</f>
        <v>-122.96000000000005</v>
      </c>
    </row>
    <row r="31" spans="2:17" ht="13.5" customHeight="1">
      <c r="B31" s="38">
        <v>8</v>
      </c>
      <c r="C31" s="89" t="s">
        <v>38</v>
      </c>
      <c r="D31" s="97">
        <v>0</v>
      </c>
      <c r="E31" s="77">
        <v>171.37</v>
      </c>
      <c r="F31" s="98" t="s">
        <v>39</v>
      </c>
      <c r="G31" s="99" t="s">
        <v>39</v>
      </c>
      <c r="H31" s="77">
        <v>201.92</v>
      </c>
      <c r="I31" s="100" t="s">
        <v>39</v>
      </c>
      <c r="J31" s="101">
        <v>230.46</v>
      </c>
      <c r="M31" s="102">
        <v>0</v>
      </c>
      <c r="Q31" s="99" t="s">
        <v>39</v>
      </c>
    </row>
    <row r="32" spans="2:17" ht="14.25" customHeight="1">
      <c r="B32" s="38">
        <v>9</v>
      </c>
      <c r="C32" s="62" t="s">
        <v>40</v>
      </c>
      <c r="D32" s="103">
        <f>+D30+D31</f>
        <v>23.260000000000176</v>
      </c>
      <c r="E32" s="104">
        <f>+E30+E31</f>
        <v>15.180000000000092</v>
      </c>
      <c r="F32" s="105">
        <f>+F30</f>
        <v>-70.25999999999985</v>
      </c>
      <c r="G32" s="103">
        <f>+G30</f>
        <v>-99.69999999999953</v>
      </c>
      <c r="H32" s="104">
        <f>+H30+H31</f>
        <v>-14.090000000000543</v>
      </c>
      <c r="I32" s="106">
        <f>+I30</f>
        <v>-100.10999999999976</v>
      </c>
      <c r="J32" s="105">
        <f>+J30+J31</f>
        <v>11.34999999999954</v>
      </c>
      <c r="M32" s="107">
        <v>-345.1788782000003</v>
      </c>
      <c r="Q32" s="103">
        <f>+Q30</f>
        <v>-122.96000000000005</v>
      </c>
    </row>
    <row r="33" spans="2:17" ht="12.75">
      <c r="B33" s="38">
        <v>10</v>
      </c>
      <c r="C33" s="71" t="s">
        <v>41</v>
      </c>
      <c r="D33" s="85"/>
      <c r="E33" s="70"/>
      <c r="F33" s="40"/>
      <c r="G33" s="108"/>
      <c r="H33" s="55"/>
      <c r="I33" s="109"/>
      <c r="J33" s="54"/>
      <c r="M33" s="61"/>
      <c r="Q33" s="108"/>
    </row>
    <row r="34" spans="2:17" ht="12.75">
      <c r="B34" s="110"/>
      <c r="C34" s="111" t="s">
        <v>42</v>
      </c>
      <c r="D34" s="52">
        <v>0</v>
      </c>
      <c r="E34" s="112">
        <v>0</v>
      </c>
      <c r="F34" s="113">
        <v>0</v>
      </c>
      <c r="G34" s="113">
        <v>0</v>
      </c>
      <c r="H34" s="114">
        <v>0</v>
      </c>
      <c r="I34" s="115">
        <v>0</v>
      </c>
      <c r="J34" s="116">
        <v>-4.84</v>
      </c>
      <c r="M34" s="102">
        <v>0</v>
      </c>
      <c r="Q34" s="113">
        <v>0</v>
      </c>
    </row>
    <row r="35" spans="2:17" ht="12.75">
      <c r="B35" s="110"/>
      <c r="C35" s="111" t="s">
        <v>43</v>
      </c>
      <c r="D35" s="52">
        <f>+(G35/100000)-E35</f>
        <v>0</v>
      </c>
      <c r="E35" s="112">
        <v>0</v>
      </c>
      <c r="F35" s="52">
        <v>0</v>
      </c>
      <c r="G35" s="52">
        <v>0</v>
      </c>
      <c r="H35" s="114">
        <v>0</v>
      </c>
      <c r="I35" s="52">
        <v>0</v>
      </c>
      <c r="J35" s="52">
        <v>0</v>
      </c>
      <c r="M35" s="117">
        <v>-0.94696</v>
      </c>
      <c r="Q35" s="52">
        <v>0</v>
      </c>
    </row>
    <row r="36" spans="2:17" ht="12.75">
      <c r="B36" s="110"/>
      <c r="C36" s="111" t="s">
        <v>44</v>
      </c>
      <c r="D36" s="118">
        <v>0</v>
      </c>
      <c r="E36" s="119">
        <v>0</v>
      </c>
      <c r="F36" s="120">
        <v>0</v>
      </c>
      <c r="G36" s="120">
        <v>0</v>
      </c>
      <c r="H36" s="53">
        <v>0</v>
      </c>
      <c r="I36" s="121">
        <v>0</v>
      </c>
      <c r="J36" s="122">
        <v>0</v>
      </c>
      <c r="M36" s="123">
        <v>0</v>
      </c>
      <c r="Q36" s="120">
        <v>0</v>
      </c>
    </row>
    <row r="37" spans="2:17" ht="20.25" customHeight="1">
      <c r="B37" s="124">
        <v>11</v>
      </c>
      <c r="C37" s="125" t="s">
        <v>45</v>
      </c>
      <c r="D37" s="76">
        <f>+D32+D34+D36+D35</f>
        <v>23.260000000000176</v>
      </c>
      <c r="E37" s="77">
        <f>+E32+E34+E36</f>
        <v>15.180000000000092</v>
      </c>
      <c r="F37" s="126">
        <f>+F32+F35</f>
        <v>-70.25999999999985</v>
      </c>
      <c r="G37" s="78">
        <f>+G32+G34+G36+G35</f>
        <v>-99.69999999999953</v>
      </c>
      <c r="H37" s="77">
        <f>+H32+H34</f>
        <v>-14.090000000000543</v>
      </c>
      <c r="I37" s="95">
        <f>+I32+I34+I36+I35</f>
        <v>-100.10999999999976</v>
      </c>
      <c r="J37" s="78">
        <f>+J32+J34</f>
        <v>6.50999999999954</v>
      </c>
      <c r="M37" s="127">
        <v>-346.1258382000003</v>
      </c>
      <c r="Q37" s="78">
        <f>+Q32+Q34+Q36+Q35</f>
        <v>-122.96000000000005</v>
      </c>
    </row>
    <row r="38" spans="2:17" ht="14.25" customHeight="1">
      <c r="B38" s="124">
        <v>12</v>
      </c>
      <c r="C38" s="125" t="s">
        <v>46</v>
      </c>
      <c r="D38" s="99" t="s">
        <v>39</v>
      </c>
      <c r="E38" s="128">
        <v>0</v>
      </c>
      <c r="F38" s="98" t="s">
        <v>39</v>
      </c>
      <c r="G38" s="99" t="s">
        <v>39</v>
      </c>
      <c r="H38" s="128" t="s">
        <v>39</v>
      </c>
      <c r="I38" s="100" t="s">
        <v>39</v>
      </c>
      <c r="J38" s="99" t="s">
        <v>39</v>
      </c>
      <c r="M38" s="129">
        <v>0</v>
      </c>
      <c r="Q38" s="99" t="s">
        <v>39</v>
      </c>
    </row>
    <row r="39" spans="2:17" ht="17.25" customHeight="1">
      <c r="B39" s="124">
        <v>13</v>
      </c>
      <c r="C39" s="130" t="s">
        <v>47</v>
      </c>
      <c r="D39" s="78">
        <f>+D37</f>
        <v>23.260000000000176</v>
      </c>
      <c r="E39" s="77">
        <f>+E37+E38</f>
        <v>15.180000000000092</v>
      </c>
      <c r="F39" s="78">
        <f>+F37</f>
        <v>-70.25999999999985</v>
      </c>
      <c r="G39" s="78">
        <f>+G37</f>
        <v>-99.69999999999953</v>
      </c>
      <c r="H39" s="77">
        <f>+H37</f>
        <v>-14.090000000000543</v>
      </c>
      <c r="I39" s="95">
        <f>+I37</f>
        <v>-100.10999999999976</v>
      </c>
      <c r="J39" s="78">
        <f>+J37</f>
        <v>6.50999999999954</v>
      </c>
      <c r="M39" s="131">
        <v>-346.1258382000003</v>
      </c>
      <c r="Q39" s="78">
        <f>+Q37</f>
        <v>-122.96000000000005</v>
      </c>
    </row>
    <row r="40" spans="2:17" ht="20.25" customHeight="1">
      <c r="B40" s="87">
        <v>14</v>
      </c>
      <c r="C40" s="125" t="s">
        <v>48</v>
      </c>
      <c r="D40" s="76">
        <v>536</v>
      </c>
      <c r="E40" s="132">
        <v>536</v>
      </c>
      <c r="F40" s="133">
        <v>536</v>
      </c>
      <c r="G40" s="76">
        <v>536</v>
      </c>
      <c r="H40" s="132">
        <v>536</v>
      </c>
      <c r="I40" s="79">
        <v>536</v>
      </c>
      <c r="J40" s="133">
        <v>536</v>
      </c>
      <c r="M40" s="134">
        <v>536</v>
      </c>
      <c r="Q40" s="76">
        <v>536</v>
      </c>
    </row>
    <row r="41" spans="2:17" ht="26.25" customHeight="1">
      <c r="B41" s="87">
        <v>15</v>
      </c>
      <c r="C41" s="135" t="s">
        <v>49</v>
      </c>
      <c r="D41" s="136"/>
      <c r="E41" s="137"/>
      <c r="F41" s="138"/>
      <c r="G41" s="85">
        <f>1069.24-65.69</f>
        <v>1003.55</v>
      </c>
      <c r="H41" s="83">
        <v>1107.23</v>
      </c>
      <c r="I41" s="139">
        <f>1084.33-65.69</f>
        <v>1018.6399999999999</v>
      </c>
      <c r="J41" s="140">
        <v>1122.71</v>
      </c>
      <c r="M41" s="141" t="s">
        <v>3</v>
      </c>
      <c r="Q41" s="85">
        <f>1069.24-65.69</f>
        <v>1003.55</v>
      </c>
    </row>
    <row r="42" spans="2:17" ht="13.5" thickBot="1">
      <c r="B42" s="41">
        <v>16</v>
      </c>
      <c r="C42" s="142" t="s">
        <v>50</v>
      </c>
      <c r="D42" s="143">
        <f>+D39/53.63</f>
        <v>0.43371247436136817</v>
      </c>
      <c r="E42" s="144">
        <f>+E39/E40*10</f>
        <v>0.28320895522388234</v>
      </c>
      <c r="F42" s="145">
        <f>+F39/53.63</f>
        <v>-1.3100876375163126</v>
      </c>
      <c r="G42" s="145">
        <f>+G39/G40*10</f>
        <v>-1.860074626865663</v>
      </c>
      <c r="H42" s="144">
        <f>+H39/H40*10</f>
        <v>-0.26287313432836834</v>
      </c>
      <c r="I42" s="146">
        <f>+I39/I40*10</f>
        <v>-1.8677238805970102</v>
      </c>
      <c r="J42" s="144">
        <f>+J39/J40*10</f>
        <v>0.12145522388058842</v>
      </c>
      <c r="M42" s="147">
        <v>-6.45757160820896</v>
      </c>
      <c r="Q42" s="145">
        <f>+Q39/Q40*10</f>
        <v>-2.2940298507462695</v>
      </c>
    </row>
    <row r="43" spans="2:10" ht="19.5" thickBot="1">
      <c r="B43" s="148" t="s">
        <v>51</v>
      </c>
      <c r="C43" s="149"/>
      <c r="D43" s="150"/>
      <c r="E43" s="150"/>
      <c r="F43" s="150"/>
      <c r="G43" s="150"/>
      <c r="H43" s="150"/>
      <c r="I43" s="150"/>
      <c r="J43" s="151"/>
    </row>
    <row r="44" spans="2:10" ht="18.75">
      <c r="B44" s="152" t="s">
        <v>52</v>
      </c>
      <c r="C44" s="153" t="s">
        <v>53</v>
      </c>
      <c r="D44" s="154"/>
      <c r="E44" s="155"/>
      <c r="F44" s="156"/>
      <c r="G44" s="156"/>
      <c r="H44" s="156"/>
      <c r="I44" s="156"/>
      <c r="J44" s="156"/>
    </row>
    <row r="45" spans="2:10" ht="12.75">
      <c r="B45" s="38" t="s">
        <v>3</v>
      </c>
      <c r="C45" s="71" t="s">
        <v>54</v>
      </c>
      <c r="D45" s="157"/>
      <c r="E45" s="40"/>
      <c r="F45" s="70"/>
      <c r="G45" s="70"/>
      <c r="H45" s="70"/>
      <c r="I45" s="70"/>
      <c r="J45" s="70"/>
    </row>
    <row r="46" spans="2:10" ht="12.75">
      <c r="B46" s="110"/>
      <c r="C46" s="111" t="s">
        <v>55</v>
      </c>
      <c r="D46" s="157">
        <v>2796714</v>
      </c>
      <c r="E46" s="40">
        <v>2634203</v>
      </c>
      <c r="F46" s="70">
        <v>2564503</v>
      </c>
      <c r="G46" s="70">
        <v>2796714</v>
      </c>
      <c r="H46" s="70">
        <v>2634203</v>
      </c>
      <c r="I46" s="70">
        <v>2796714</v>
      </c>
      <c r="J46" s="70">
        <v>2634203</v>
      </c>
    </row>
    <row r="47" spans="2:10" ht="12.75">
      <c r="B47" s="158"/>
      <c r="C47" s="159" t="s">
        <v>56</v>
      </c>
      <c r="D47" s="160">
        <v>0.521775</v>
      </c>
      <c r="E47" s="161">
        <v>0.4915</v>
      </c>
      <c r="F47" s="162">
        <v>0.4785</v>
      </c>
      <c r="G47" s="162">
        <v>0.521775</v>
      </c>
      <c r="H47" s="162">
        <v>0.4915</v>
      </c>
      <c r="I47" s="162">
        <v>0.521775</v>
      </c>
      <c r="J47" s="162">
        <v>0.4915</v>
      </c>
    </row>
    <row r="48" spans="2:10" ht="12.75">
      <c r="B48" s="163" t="s">
        <v>3</v>
      </c>
      <c r="C48" s="164" t="s">
        <v>57</v>
      </c>
      <c r="D48" s="165"/>
      <c r="E48" s="82"/>
      <c r="F48" s="166"/>
      <c r="G48" s="167"/>
      <c r="H48" s="167"/>
      <c r="I48" s="167"/>
      <c r="J48" s="167"/>
    </row>
    <row r="49" spans="2:10" ht="12.75">
      <c r="B49" s="110"/>
      <c r="C49" s="71" t="s">
        <v>58</v>
      </c>
      <c r="D49" s="168"/>
      <c r="E49" s="60"/>
      <c r="F49" s="70"/>
      <c r="G49" s="169"/>
      <c r="H49" s="169"/>
      <c r="I49" s="169"/>
      <c r="J49" s="169"/>
    </row>
    <row r="50" spans="2:10" ht="12.75">
      <c r="B50" s="110"/>
      <c r="C50" s="71" t="s">
        <v>59</v>
      </c>
      <c r="D50" s="168"/>
      <c r="E50" s="60"/>
      <c r="F50" s="70"/>
      <c r="G50" s="169"/>
      <c r="H50" s="169"/>
      <c r="I50" s="169"/>
      <c r="J50" s="169"/>
    </row>
    <row r="51" spans="2:10" ht="12.75">
      <c r="B51" s="110"/>
      <c r="C51" s="71" t="s">
        <v>60</v>
      </c>
      <c r="D51" s="168" t="s">
        <v>61</v>
      </c>
      <c r="E51" s="60" t="s">
        <v>61</v>
      </c>
      <c r="F51" s="169" t="s">
        <v>61</v>
      </c>
      <c r="G51" s="169" t="s">
        <v>61</v>
      </c>
      <c r="H51" s="169" t="s">
        <v>61</v>
      </c>
      <c r="I51" s="169" t="s">
        <v>61</v>
      </c>
      <c r="J51" s="169" t="s">
        <v>61</v>
      </c>
    </row>
    <row r="52" spans="2:10" ht="12.75">
      <c r="B52" s="110"/>
      <c r="C52" s="71" t="s">
        <v>62</v>
      </c>
      <c r="D52" s="168" t="s">
        <v>61</v>
      </c>
      <c r="E52" s="60" t="s">
        <v>61</v>
      </c>
      <c r="F52" s="169" t="s">
        <v>61</v>
      </c>
      <c r="G52" s="169" t="s">
        <v>61</v>
      </c>
      <c r="H52" s="169" t="s">
        <v>61</v>
      </c>
      <c r="I52" s="169" t="s">
        <v>61</v>
      </c>
      <c r="J52" s="169" t="s">
        <v>61</v>
      </c>
    </row>
    <row r="53" spans="2:10" ht="12.75">
      <c r="B53" s="110"/>
      <c r="C53" s="71" t="s">
        <v>63</v>
      </c>
      <c r="D53" s="168" t="s">
        <v>3</v>
      </c>
      <c r="E53" s="60" t="s">
        <v>3</v>
      </c>
      <c r="F53" s="169" t="s">
        <v>3</v>
      </c>
      <c r="G53" s="169" t="s">
        <v>3</v>
      </c>
      <c r="H53" s="169" t="s">
        <v>3</v>
      </c>
      <c r="I53" s="169" t="s">
        <v>3</v>
      </c>
      <c r="J53" s="169" t="s">
        <v>3</v>
      </c>
    </row>
    <row r="54" spans="2:10" ht="12.75">
      <c r="B54" s="110"/>
      <c r="C54" s="71" t="s">
        <v>62</v>
      </c>
      <c r="D54" s="168" t="s">
        <v>61</v>
      </c>
      <c r="E54" s="60" t="s">
        <v>61</v>
      </c>
      <c r="F54" s="169" t="s">
        <v>61</v>
      </c>
      <c r="G54" s="169" t="s">
        <v>61</v>
      </c>
      <c r="H54" s="169" t="s">
        <v>61</v>
      </c>
      <c r="I54" s="169" t="s">
        <v>61</v>
      </c>
      <c r="J54" s="169" t="s">
        <v>61</v>
      </c>
    </row>
    <row r="55" spans="2:10" ht="12.75">
      <c r="B55" s="110"/>
      <c r="C55" s="71" t="s">
        <v>64</v>
      </c>
      <c r="D55" s="168"/>
      <c r="E55" s="60"/>
      <c r="F55" s="70"/>
      <c r="G55" s="169"/>
      <c r="H55" s="169"/>
      <c r="I55" s="169"/>
      <c r="J55" s="169"/>
    </row>
    <row r="56" spans="2:10" ht="12.75">
      <c r="B56" s="110"/>
      <c r="C56" s="71" t="s">
        <v>65</v>
      </c>
      <c r="D56" s="168"/>
      <c r="E56" s="60"/>
      <c r="F56" s="70"/>
      <c r="G56" s="169"/>
      <c r="H56" s="169"/>
      <c r="I56" s="169"/>
      <c r="J56" s="169"/>
    </row>
    <row r="57" spans="2:12" ht="12.75">
      <c r="B57" s="110"/>
      <c r="C57" s="71" t="s">
        <v>60</v>
      </c>
      <c r="D57" s="170">
        <v>2563286</v>
      </c>
      <c r="E57" s="171">
        <v>2725797</v>
      </c>
      <c r="F57" s="172">
        <v>2795497</v>
      </c>
      <c r="G57" s="172">
        <v>2563286</v>
      </c>
      <c r="H57" s="172">
        <v>2725797</v>
      </c>
      <c r="I57" s="172">
        <v>2563286</v>
      </c>
      <c r="J57" s="172">
        <v>2725797</v>
      </c>
      <c r="L57" s="173">
        <f>+J57+J46</f>
        <v>5360000</v>
      </c>
    </row>
    <row r="58" spans="2:10" ht="12.75">
      <c r="B58" s="110"/>
      <c r="C58" s="71" t="s">
        <v>62</v>
      </c>
      <c r="D58" s="174">
        <v>1</v>
      </c>
      <c r="E58" s="175">
        <v>1</v>
      </c>
      <c r="F58" s="176">
        <v>1</v>
      </c>
      <c r="G58" s="176">
        <v>1</v>
      </c>
      <c r="H58" s="176">
        <v>1</v>
      </c>
      <c r="I58" s="176">
        <v>1</v>
      </c>
      <c r="J58" s="176">
        <v>1</v>
      </c>
    </row>
    <row r="59" spans="2:10" ht="12.75">
      <c r="B59" s="110"/>
      <c r="C59" s="71" t="s">
        <v>66</v>
      </c>
      <c r="D59" s="168"/>
      <c r="E59" s="60"/>
      <c r="F59" s="169"/>
      <c r="G59" s="169"/>
      <c r="H59" s="169"/>
      <c r="I59" s="169"/>
      <c r="J59" s="169"/>
    </row>
    <row r="60" spans="2:13" ht="12.75">
      <c r="B60" s="110"/>
      <c r="C60" s="71" t="s">
        <v>62</v>
      </c>
      <c r="D60" s="177">
        <v>0.4782</v>
      </c>
      <c r="E60" s="178">
        <v>0.5085</v>
      </c>
      <c r="F60" s="179">
        <v>0.5215</v>
      </c>
      <c r="G60" s="179">
        <v>0.4782</v>
      </c>
      <c r="H60" s="179">
        <v>0.5085</v>
      </c>
      <c r="I60" s="179">
        <v>0.4782</v>
      </c>
      <c r="J60" s="179">
        <v>0.5085</v>
      </c>
      <c r="M60" s="4">
        <f>100-52.93</f>
        <v>47.07</v>
      </c>
    </row>
    <row r="61" spans="2:10" ht="12.75">
      <c r="B61" s="110"/>
      <c r="C61" s="71" t="s">
        <v>64</v>
      </c>
      <c r="D61" s="168"/>
      <c r="E61" s="60"/>
      <c r="F61" s="70"/>
      <c r="G61" s="169"/>
      <c r="H61" s="169"/>
      <c r="I61" s="169"/>
      <c r="J61" s="169"/>
    </row>
    <row r="62" spans="2:10" ht="13.5" thickBot="1">
      <c r="B62" s="158"/>
      <c r="C62" s="159"/>
      <c r="D62" s="180"/>
      <c r="E62" s="181"/>
      <c r="F62" s="182"/>
      <c r="G62" s="183"/>
      <c r="H62" s="183"/>
      <c r="I62" s="183"/>
      <c r="J62" s="183"/>
    </row>
    <row r="63" spans="2:10" ht="18.75">
      <c r="B63" s="184" t="s">
        <v>67</v>
      </c>
      <c r="C63" s="185" t="s">
        <v>68</v>
      </c>
      <c r="D63" s="186"/>
      <c r="E63" s="186"/>
      <c r="F63" s="186"/>
      <c r="G63" s="187" t="s">
        <v>3</v>
      </c>
      <c r="H63" s="188" t="s">
        <v>69</v>
      </c>
      <c r="I63" s="189"/>
      <c r="J63" s="190"/>
    </row>
    <row r="64" spans="2:10" ht="15.75">
      <c r="B64" s="38" t="s">
        <v>3</v>
      </c>
      <c r="C64" s="191" t="s">
        <v>70</v>
      </c>
      <c r="D64" s="192"/>
      <c r="E64" s="192"/>
      <c r="F64" s="192"/>
      <c r="G64" s="192"/>
      <c r="H64" s="193" t="s">
        <v>71</v>
      </c>
      <c r="I64" s="194"/>
      <c r="J64" s="195"/>
    </row>
    <row r="65" spans="2:10" ht="15.75">
      <c r="B65" s="38"/>
      <c r="C65" s="191" t="s">
        <v>72</v>
      </c>
      <c r="D65" s="192"/>
      <c r="E65" s="192"/>
      <c r="F65" s="192"/>
      <c r="G65" s="192"/>
      <c r="H65" s="193" t="s">
        <v>71</v>
      </c>
      <c r="I65" s="194"/>
      <c r="J65" s="195"/>
    </row>
    <row r="66" spans="2:10" ht="15.75">
      <c r="B66" s="38"/>
      <c r="C66" s="191" t="s">
        <v>73</v>
      </c>
      <c r="D66" s="192"/>
      <c r="E66" s="192"/>
      <c r="F66" s="192"/>
      <c r="G66" s="192"/>
      <c r="H66" s="193" t="s">
        <v>71</v>
      </c>
      <c r="I66" s="194"/>
      <c r="J66" s="195"/>
    </row>
    <row r="67" spans="2:10" ht="15.75">
      <c r="B67" s="158"/>
      <c r="C67" s="196" t="s">
        <v>74</v>
      </c>
      <c r="D67" s="197"/>
      <c r="E67" s="197"/>
      <c r="F67" s="197"/>
      <c r="G67" s="197"/>
      <c r="H67" s="188" t="s">
        <v>71</v>
      </c>
      <c r="I67" s="189"/>
      <c r="J67" s="190"/>
    </row>
    <row r="68" spans="2:10" ht="12.75">
      <c r="B68" s="198"/>
      <c r="C68" s="111"/>
      <c r="D68" s="199"/>
      <c r="E68" s="199"/>
      <c r="F68" s="199"/>
      <c r="G68" s="199"/>
      <c r="H68" s="199"/>
      <c r="I68" s="199"/>
      <c r="J68" s="199"/>
    </row>
    <row r="69" spans="2:10" ht="15.75">
      <c r="B69" s="200" t="s">
        <v>75</v>
      </c>
      <c r="C69" s="201"/>
      <c r="D69" s="201"/>
      <c r="E69" s="201"/>
      <c r="F69" s="201"/>
      <c r="G69" s="201"/>
      <c r="H69" s="201"/>
      <c r="I69" s="201"/>
      <c r="J69" s="202"/>
    </row>
    <row r="70" spans="2:10" ht="15.75" customHeight="1" thickBot="1">
      <c r="B70" s="203" t="s">
        <v>76</v>
      </c>
      <c r="C70" s="204"/>
      <c r="D70" s="204"/>
      <c r="E70" s="204"/>
      <c r="F70" s="204"/>
      <c r="G70" s="205"/>
      <c r="H70" s="205"/>
      <c r="I70" s="205"/>
      <c r="J70" s="206"/>
    </row>
    <row r="71" spans="2:10" ht="22.5" customHeight="1" thickBot="1">
      <c r="B71" s="50"/>
      <c r="C71" s="207" t="s">
        <v>77</v>
      </c>
      <c r="D71" s="208"/>
      <c r="E71" s="208"/>
      <c r="F71" s="208"/>
      <c r="G71" s="23" t="s">
        <v>9</v>
      </c>
      <c r="H71" s="24"/>
      <c r="I71" s="23" t="s">
        <v>9</v>
      </c>
      <c r="J71" s="24"/>
    </row>
    <row r="72" spans="2:10" ht="12.75">
      <c r="B72" s="209"/>
      <c r="C72" s="210"/>
      <c r="G72" s="26" t="s">
        <v>10</v>
      </c>
      <c r="H72" s="25" t="s">
        <v>11</v>
      </c>
      <c r="I72" s="25" t="s">
        <v>10</v>
      </c>
      <c r="J72" s="26" t="s">
        <v>11</v>
      </c>
    </row>
    <row r="73" spans="2:10" ht="12.75">
      <c r="B73" s="209"/>
      <c r="C73" s="210"/>
      <c r="G73" s="211" t="s">
        <v>14</v>
      </c>
      <c r="H73" s="211" t="s">
        <v>14</v>
      </c>
      <c r="I73" s="211" t="s">
        <v>14</v>
      </c>
      <c r="J73" s="212" t="s">
        <v>14</v>
      </c>
    </row>
    <row r="74" spans="2:10" ht="12.75" customHeight="1" thickBot="1">
      <c r="B74" s="209"/>
      <c r="C74" s="213"/>
      <c r="D74" s="214"/>
      <c r="E74" s="214"/>
      <c r="F74" s="214"/>
      <c r="G74" s="215" t="s">
        <v>17</v>
      </c>
      <c r="H74" s="216"/>
      <c r="I74" s="217" t="s">
        <v>18</v>
      </c>
      <c r="J74" s="218"/>
    </row>
    <row r="75" spans="2:10" ht="12.75" customHeight="1">
      <c r="B75" s="209"/>
      <c r="C75" s="210" t="s">
        <v>78</v>
      </c>
      <c r="G75" s="219"/>
      <c r="H75" s="220"/>
      <c r="I75" s="220"/>
      <c r="J75" s="221"/>
    </row>
    <row r="76" spans="2:10" ht="12.75" customHeight="1">
      <c r="B76" s="209"/>
      <c r="C76" s="210" t="s">
        <v>79</v>
      </c>
      <c r="G76" s="219"/>
      <c r="H76" s="222"/>
      <c r="I76" s="222"/>
      <c r="J76" s="221"/>
    </row>
    <row r="77" spans="2:10" ht="15" customHeight="1">
      <c r="B77" s="209"/>
      <c r="C77" s="223" t="s">
        <v>80</v>
      </c>
      <c r="G77" s="224">
        <v>536</v>
      </c>
      <c r="H77" s="225">
        <v>536</v>
      </c>
      <c r="I77" s="225">
        <v>536</v>
      </c>
      <c r="J77" s="226">
        <v>536</v>
      </c>
    </row>
    <row r="78" spans="2:10" ht="12.75" customHeight="1">
      <c r="B78" s="209"/>
      <c r="C78" s="223" t="s">
        <v>81</v>
      </c>
      <c r="G78" s="224">
        <v>1069.24</v>
      </c>
      <c r="H78" s="225">
        <v>1179.93</v>
      </c>
      <c r="I78" s="225">
        <v>1084.33</v>
      </c>
      <c r="J78" s="226">
        <v>1195.4</v>
      </c>
    </row>
    <row r="79" spans="2:10" ht="12.75" customHeight="1">
      <c r="B79" s="209"/>
      <c r="C79" s="223"/>
      <c r="G79" s="227">
        <f>+G77+G78</f>
        <v>1605.24</v>
      </c>
      <c r="H79" s="228">
        <f>+H77+H78</f>
        <v>1715.93</v>
      </c>
      <c r="I79" s="228">
        <f>+I77+I78</f>
        <v>1620.33</v>
      </c>
      <c r="J79" s="229">
        <f>+J77+J78</f>
        <v>1731.4</v>
      </c>
    </row>
    <row r="80" spans="2:10" ht="12.75">
      <c r="B80" s="209"/>
      <c r="C80" s="210" t="s">
        <v>82</v>
      </c>
      <c r="G80" s="219"/>
      <c r="H80" s="222"/>
      <c r="I80" s="222"/>
      <c r="J80" s="230"/>
    </row>
    <row r="81" spans="2:10" ht="15" customHeight="1">
      <c r="B81" s="209"/>
      <c r="C81" s="223" t="s">
        <v>83</v>
      </c>
      <c r="G81" s="224">
        <v>0.89</v>
      </c>
      <c r="H81" s="225">
        <v>4.52</v>
      </c>
      <c r="I81" s="225">
        <v>0.89</v>
      </c>
      <c r="J81" s="226">
        <v>4.52</v>
      </c>
    </row>
    <row r="82" spans="2:10" ht="15" customHeight="1">
      <c r="B82" s="209"/>
      <c r="C82" s="223" t="s">
        <v>84</v>
      </c>
      <c r="G82" s="224">
        <v>112.89</v>
      </c>
      <c r="H82" s="225">
        <v>112.89</v>
      </c>
      <c r="I82" s="225">
        <v>112.89</v>
      </c>
      <c r="J82" s="226">
        <v>112.89</v>
      </c>
    </row>
    <row r="83" spans="2:10" ht="17.25" customHeight="1">
      <c r="B83" s="209"/>
      <c r="C83" s="223" t="s">
        <v>85</v>
      </c>
      <c r="G83" s="224">
        <v>20.86</v>
      </c>
      <c r="H83" s="225">
        <v>11.87</v>
      </c>
      <c r="I83" s="225">
        <v>20.86</v>
      </c>
      <c r="J83" s="226">
        <v>11.87</v>
      </c>
    </row>
    <row r="84" spans="2:10" ht="19.5" customHeight="1">
      <c r="B84" s="209"/>
      <c r="C84" s="223"/>
      <c r="G84" s="227">
        <f>SUM(G81:G83)</f>
        <v>134.64</v>
      </c>
      <c r="H84" s="228">
        <f>SUM(H81:H83)</f>
        <v>129.28</v>
      </c>
      <c r="I84" s="228">
        <f>SUM(I81:I83)</f>
        <v>134.64</v>
      </c>
      <c r="J84" s="229">
        <f>SUM(J81:J83)</f>
        <v>129.28</v>
      </c>
    </row>
    <row r="85" spans="2:10" ht="12.75" customHeight="1">
      <c r="B85" s="209"/>
      <c r="C85" s="210" t="s">
        <v>86</v>
      </c>
      <c r="G85" s="219"/>
      <c r="H85" s="222"/>
      <c r="I85" s="222"/>
      <c r="J85" s="230"/>
    </row>
    <row r="86" spans="2:10" ht="15.75" customHeight="1">
      <c r="B86" s="209"/>
      <c r="C86" s="223" t="s">
        <v>87</v>
      </c>
      <c r="G86" s="224">
        <v>685.98</v>
      </c>
      <c r="H86" s="225">
        <v>741.87</v>
      </c>
      <c r="I86" s="225">
        <v>659.38</v>
      </c>
      <c r="J86" s="226">
        <v>714.2555</v>
      </c>
    </row>
    <row r="87" spans="2:10" ht="15.75" customHeight="1">
      <c r="B87" s="209"/>
      <c r="C87" s="223" t="s">
        <v>88</v>
      </c>
      <c r="G87" s="224">
        <v>686.52</v>
      </c>
      <c r="H87" s="225">
        <v>475.79</v>
      </c>
      <c r="I87" s="225">
        <v>686.52</v>
      </c>
      <c r="J87" s="226">
        <v>475.79</v>
      </c>
    </row>
    <row r="88" spans="2:10" ht="15.75" customHeight="1">
      <c r="B88" s="209"/>
      <c r="C88" s="223" t="s">
        <v>89</v>
      </c>
      <c r="G88" s="224">
        <v>118.85</v>
      </c>
      <c r="H88" s="225">
        <v>161.51</v>
      </c>
      <c r="I88" s="225">
        <v>118.9</v>
      </c>
      <c r="J88" s="226">
        <v>161.84</v>
      </c>
    </row>
    <row r="89" spans="2:10" ht="15.75" customHeight="1">
      <c r="B89" s="209"/>
      <c r="C89" s="223" t="s">
        <v>90</v>
      </c>
      <c r="G89" s="224">
        <v>1.92</v>
      </c>
      <c r="H89" s="225">
        <v>1.15</v>
      </c>
      <c r="I89" s="225">
        <v>1.92</v>
      </c>
      <c r="J89" s="226">
        <v>1.15</v>
      </c>
    </row>
    <row r="90" spans="2:10" ht="15.75" customHeight="1">
      <c r="B90" s="209"/>
      <c r="C90" s="210" t="s">
        <v>3</v>
      </c>
      <c r="G90" s="227">
        <f>SUM(G86:G89)</f>
        <v>1493.27</v>
      </c>
      <c r="H90" s="228">
        <f>SUM(H86:H89)+0.01</f>
        <v>1380.3300000000002</v>
      </c>
      <c r="I90" s="228">
        <f>SUM(I86:I89)</f>
        <v>1466.7200000000003</v>
      </c>
      <c r="J90" s="229">
        <f>SUM(J86:J89)</f>
        <v>1353.0355</v>
      </c>
    </row>
    <row r="91" spans="2:10" ht="15" customHeight="1" thickBot="1">
      <c r="B91" s="209"/>
      <c r="C91" s="210" t="s">
        <v>91</v>
      </c>
      <c r="G91" s="231">
        <f>+G79+G84+G90</f>
        <v>3233.15</v>
      </c>
      <c r="H91" s="232">
        <f>+H79+H84+H90</f>
        <v>3225.54</v>
      </c>
      <c r="I91" s="232">
        <f>+I79+I84+I90</f>
        <v>3221.69</v>
      </c>
      <c r="J91" s="233">
        <f>+J79+J84+J90</f>
        <v>3213.7155000000002</v>
      </c>
    </row>
    <row r="92" spans="2:10" ht="12.75" customHeight="1">
      <c r="B92" s="209"/>
      <c r="C92" s="210" t="s">
        <v>92</v>
      </c>
      <c r="G92" s="219"/>
      <c r="H92" s="222"/>
      <c r="I92" s="222"/>
      <c r="J92" s="230"/>
    </row>
    <row r="93" spans="2:10" ht="12.75" customHeight="1">
      <c r="B93" s="209"/>
      <c r="C93" s="210" t="s">
        <v>93</v>
      </c>
      <c r="G93" s="219"/>
      <c r="H93" s="222"/>
      <c r="I93" s="222"/>
      <c r="J93" s="230"/>
    </row>
    <row r="94" spans="2:10" ht="15" customHeight="1">
      <c r="B94" s="209"/>
      <c r="C94" s="223" t="s">
        <v>94</v>
      </c>
      <c r="G94" s="224">
        <f>1439.5+4.99</f>
        <v>1444.49</v>
      </c>
      <c r="H94" s="225">
        <v>1638.78</v>
      </c>
      <c r="I94" s="225">
        <f>1439.5+4.99</f>
        <v>1444.49</v>
      </c>
      <c r="J94" s="226">
        <f>1625.52+7.26+6</f>
        <v>1638.78</v>
      </c>
    </row>
    <row r="95" spans="2:10" ht="15" customHeight="1">
      <c r="B95" s="209"/>
      <c r="C95" s="223" t="s">
        <v>95</v>
      </c>
      <c r="G95" s="224">
        <v>13.34</v>
      </c>
      <c r="H95" s="225">
        <v>13.49</v>
      </c>
      <c r="I95" s="225">
        <v>0.67</v>
      </c>
      <c r="J95" s="226">
        <v>0.82</v>
      </c>
    </row>
    <row r="96" spans="2:15" ht="15.75" customHeight="1">
      <c r="B96" s="209"/>
      <c r="C96" s="223" t="s">
        <v>96</v>
      </c>
      <c r="G96" s="224">
        <v>57.43</v>
      </c>
      <c r="H96" s="225">
        <v>53.22</v>
      </c>
      <c r="I96" s="225">
        <v>57.43</v>
      </c>
      <c r="J96" s="226">
        <v>52.74</v>
      </c>
      <c r="O96" s="4">
        <v>65.63</v>
      </c>
    </row>
    <row r="97" spans="2:15" ht="15.75" customHeight="1">
      <c r="B97" s="209"/>
      <c r="C97" s="223"/>
      <c r="G97" s="227">
        <f>SUM(G92:G96)</f>
        <v>1515.26</v>
      </c>
      <c r="H97" s="228">
        <f>SUM(H92:H96)</f>
        <v>1705.49</v>
      </c>
      <c r="I97" s="228">
        <f>SUM(I92:I96)</f>
        <v>1502.5900000000001</v>
      </c>
      <c r="J97" s="229">
        <f>SUM(J92:J96)</f>
        <v>1692.34</v>
      </c>
      <c r="O97" s="4">
        <v>17.27</v>
      </c>
    </row>
    <row r="98" spans="2:15" ht="15.75" customHeight="1">
      <c r="B98" s="209"/>
      <c r="C98" s="210" t="s">
        <v>97</v>
      </c>
      <c r="G98" s="219"/>
      <c r="H98" s="222"/>
      <c r="I98" s="222"/>
      <c r="J98" s="230"/>
      <c r="O98" s="4">
        <f>+O96+O97</f>
        <v>82.89999999999999</v>
      </c>
    </row>
    <row r="99" spans="2:10" ht="15.75" customHeight="1">
      <c r="B99" s="209"/>
      <c r="C99" s="223" t="s">
        <v>98</v>
      </c>
      <c r="G99" s="224">
        <v>879.15</v>
      </c>
      <c r="H99" s="225">
        <v>790.23</v>
      </c>
      <c r="I99" s="225">
        <v>879.15</v>
      </c>
      <c r="J99" s="226">
        <v>790.23</v>
      </c>
    </row>
    <row r="100" spans="2:10" ht="15.75" customHeight="1">
      <c r="B100" s="209"/>
      <c r="C100" s="223" t="s">
        <v>99</v>
      </c>
      <c r="G100" s="224">
        <v>567.47</v>
      </c>
      <c r="H100" s="225">
        <v>440.59</v>
      </c>
      <c r="I100" s="225">
        <v>567.47</v>
      </c>
      <c r="J100" s="226">
        <v>440.59</v>
      </c>
    </row>
    <row r="101" spans="2:10" ht="15.75" customHeight="1">
      <c r="B101" s="209"/>
      <c r="C101" s="223" t="s">
        <v>100</v>
      </c>
      <c r="G101" s="224">
        <v>198.26</v>
      </c>
      <c r="H101" s="225">
        <v>151.38</v>
      </c>
      <c r="I101" s="225">
        <v>199.47</v>
      </c>
      <c r="J101" s="226">
        <v>152.71</v>
      </c>
    </row>
    <row r="102" spans="2:10" ht="15" customHeight="1">
      <c r="B102" s="209"/>
      <c r="C102" s="223" t="s">
        <v>101</v>
      </c>
      <c r="G102" s="224">
        <v>73.01</v>
      </c>
      <c r="H102" s="225">
        <v>137.85</v>
      </c>
      <c r="I102" s="225">
        <v>73.01</v>
      </c>
      <c r="J102" s="226">
        <v>137.85</v>
      </c>
    </row>
    <row r="103" spans="2:10" ht="15.75" customHeight="1">
      <c r="B103" s="209"/>
      <c r="C103" s="223"/>
      <c r="G103" s="227">
        <f>SUM(G99:G102)</f>
        <v>1717.8899999999999</v>
      </c>
      <c r="H103" s="228">
        <f>SUM(H99:H102)</f>
        <v>1520.0499999999997</v>
      </c>
      <c r="I103" s="228">
        <f>SUM(I99:I102)</f>
        <v>1719.1</v>
      </c>
      <c r="J103" s="229">
        <f>SUM(J99:J102)</f>
        <v>1521.3799999999999</v>
      </c>
    </row>
    <row r="104" spans="2:10" ht="15" customHeight="1" thickBot="1">
      <c r="B104" s="234"/>
      <c r="C104" s="213" t="s">
        <v>102</v>
      </c>
      <c r="D104" s="214"/>
      <c r="E104" s="214"/>
      <c r="F104" s="214"/>
      <c r="G104" s="231">
        <f>+G97+G103</f>
        <v>3233.1499999999996</v>
      </c>
      <c r="H104" s="231">
        <f>+H97+H103</f>
        <v>3225.54</v>
      </c>
      <c r="I104" s="231">
        <f>+I97+I103</f>
        <v>3221.69</v>
      </c>
      <c r="J104" s="233">
        <f>+J97+J103</f>
        <v>3213.72</v>
      </c>
    </row>
    <row r="105" spans="2:10" ht="17.25" customHeight="1">
      <c r="B105" s="235">
        <v>1</v>
      </c>
      <c r="C105" s="236" t="s">
        <v>103</v>
      </c>
      <c r="D105" s="236"/>
      <c r="E105" s="236"/>
      <c r="F105" s="236"/>
      <c r="G105" s="236"/>
      <c r="H105" s="236"/>
      <c r="I105" s="236"/>
      <c r="J105" s="237"/>
    </row>
    <row r="106" spans="2:10" ht="27" customHeight="1">
      <c r="B106" s="238">
        <v>2</v>
      </c>
      <c r="C106" s="236" t="s">
        <v>104</v>
      </c>
      <c r="D106" s="236"/>
      <c r="E106" s="236"/>
      <c r="F106" s="236"/>
      <c r="G106" s="236"/>
      <c r="H106" s="236"/>
      <c r="I106" s="236"/>
      <c r="J106" s="237"/>
    </row>
    <row r="107" spans="2:20" ht="42.75" customHeight="1">
      <c r="B107" s="238">
        <v>3</v>
      </c>
      <c r="C107" s="239" t="s">
        <v>105</v>
      </c>
      <c r="D107" s="240"/>
      <c r="E107" s="240"/>
      <c r="F107" s="240"/>
      <c r="G107" s="240"/>
      <c r="H107" s="240"/>
      <c r="I107" s="240"/>
      <c r="J107" s="241"/>
      <c r="T107" s="4">
        <v>115.25</v>
      </c>
    </row>
    <row r="108" spans="2:20" ht="27.75" customHeight="1">
      <c r="B108" s="238">
        <v>4</v>
      </c>
      <c r="C108" s="242" t="s">
        <v>106</v>
      </c>
      <c r="D108" s="242"/>
      <c r="E108" s="242"/>
      <c r="F108" s="242"/>
      <c r="G108" s="242"/>
      <c r="H108" s="242"/>
      <c r="I108" s="242"/>
      <c r="J108" s="243"/>
      <c r="T108" s="4">
        <v>152.81</v>
      </c>
    </row>
    <row r="109" spans="2:10" ht="15" customHeight="1">
      <c r="B109" s="244">
        <v>5</v>
      </c>
      <c r="C109" s="245" t="s">
        <v>107</v>
      </c>
      <c r="D109" s="245"/>
      <c r="E109" s="245"/>
      <c r="F109" s="245"/>
      <c r="G109" s="245"/>
      <c r="H109" s="245"/>
      <c r="I109" s="245"/>
      <c r="J109" s="246"/>
    </row>
    <row r="110" spans="2:20" ht="15" customHeight="1">
      <c r="B110" s="247"/>
      <c r="C110" s="248"/>
      <c r="D110" s="248"/>
      <c r="E110" s="248"/>
      <c r="F110" s="248"/>
      <c r="G110" s="248"/>
      <c r="H110" s="249" t="s">
        <v>108</v>
      </c>
      <c r="I110" s="249"/>
      <c r="J110" s="250"/>
      <c r="T110" s="4">
        <f>+T108-T107</f>
        <v>37.56</v>
      </c>
    </row>
    <row r="111" spans="2:10" ht="15" customHeight="1">
      <c r="B111" s="247"/>
      <c r="C111" s="248"/>
      <c r="D111" s="248"/>
      <c r="E111" s="248"/>
      <c r="F111" s="248"/>
      <c r="G111" s="248"/>
      <c r="H111" s="248"/>
      <c r="I111" s="248"/>
      <c r="J111" s="251"/>
    </row>
    <row r="112" spans="2:10" ht="15" customHeight="1">
      <c r="B112" s="247" t="s">
        <v>109</v>
      </c>
      <c r="C112" s="248"/>
      <c r="D112" s="248"/>
      <c r="E112" s="248"/>
      <c r="F112" s="248"/>
      <c r="G112" s="248"/>
      <c r="H112" s="252" t="s">
        <v>110</v>
      </c>
      <c r="I112" s="252"/>
      <c r="J112" s="253"/>
    </row>
    <row r="113" spans="2:10" ht="12.75">
      <c r="B113" s="254" t="s">
        <v>111</v>
      </c>
      <c r="C113" s="255"/>
      <c r="D113" s="255" t="s">
        <v>3</v>
      </c>
      <c r="E113" s="255"/>
      <c r="F113" s="255"/>
      <c r="G113" s="255"/>
      <c r="H113" s="256" t="s">
        <v>112</v>
      </c>
      <c r="I113" s="256"/>
      <c r="J113" s="257"/>
    </row>
  </sheetData>
  <sheetProtection/>
  <mergeCells count="31">
    <mergeCell ref="C109:J109"/>
    <mergeCell ref="H112:J112"/>
    <mergeCell ref="H113:J113"/>
    <mergeCell ref="G74:H74"/>
    <mergeCell ref="I74:J74"/>
    <mergeCell ref="C105:J105"/>
    <mergeCell ref="C106:J106"/>
    <mergeCell ref="C107:J107"/>
    <mergeCell ref="C108:J108"/>
    <mergeCell ref="H66:J66"/>
    <mergeCell ref="H67:J67"/>
    <mergeCell ref="B69:J69"/>
    <mergeCell ref="B70:J70"/>
    <mergeCell ref="G71:H71"/>
    <mergeCell ref="I71:J71"/>
    <mergeCell ref="D10:H10"/>
    <mergeCell ref="I10:J10"/>
    <mergeCell ref="B43:J43"/>
    <mergeCell ref="H63:J63"/>
    <mergeCell ref="H64:J64"/>
    <mergeCell ref="H65:J65"/>
    <mergeCell ref="B1:J1"/>
    <mergeCell ref="B2:J2"/>
    <mergeCell ref="B3:J3"/>
    <mergeCell ref="B5:J5"/>
    <mergeCell ref="B6:B11"/>
    <mergeCell ref="C6:C11"/>
    <mergeCell ref="D6:J6"/>
    <mergeCell ref="D7:F7"/>
    <mergeCell ref="G7:H7"/>
    <mergeCell ref="I7:J7"/>
  </mergeCells>
  <printOptions/>
  <pageMargins left="0.5" right="0.25" top="0.57" bottom="0.56" header="0.3" footer="0.3"/>
  <pageSetup horizontalDpi="600" verticalDpi="600" orientation="portrait" scale="70" r:id="rId3"/>
  <rowBreaks count="1" manualBreakCount="1">
    <brk id="68"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Self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acct1</dc:creator>
  <cp:keywords/>
  <dc:description/>
  <cp:lastModifiedBy>acct1</cp:lastModifiedBy>
  <dcterms:created xsi:type="dcterms:W3CDTF">2015-05-30T08:42:04Z</dcterms:created>
  <dcterms:modified xsi:type="dcterms:W3CDTF">2015-05-30T08:43:23Z</dcterms:modified>
  <cp:category/>
  <cp:version/>
  <cp:contentType/>
  <cp:contentStatus/>
</cp:coreProperties>
</file>